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9870" yWindow="0" windowWidth="18495" windowHeight="13890"/>
  </bookViews>
  <sheets>
    <sheet name="доходы" sheetId="14" r:id="rId1"/>
    <sheet name="расходы" sheetId="15" r:id="rId2"/>
  </sheets>
  <definedNames>
    <definedName name="_xlnm._FilterDatabase" localSheetId="0" hidden="1">доходы!$A$6:$G$20</definedName>
    <definedName name="_xlnm._FilterDatabase" localSheetId="1" hidden="1">расходы!$A$6:$I$83</definedName>
    <definedName name="_xlnm.Print_Titles" localSheetId="0">доходы!$4:$6</definedName>
    <definedName name="_xlnm.Print_Titles" localSheetId="1">расходы!$4:$6</definedName>
    <definedName name="_xlnm.Print_Area" localSheetId="0">доходы!$A$1:$G$27</definedName>
    <definedName name="_xlnm.Print_Area" localSheetId="1">расходы!$A$1:$I$82</definedName>
  </definedNames>
  <calcPr calcId="145621"/>
</workbook>
</file>

<file path=xl/calcChain.xml><?xml version="1.0" encoding="utf-8"?>
<calcChain xmlns="http://schemas.openxmlformats.org/spreadsheetml/2006/main">
  <c r="E81" i="15" l="1"/>
  <c r="G81" i="15" s="1"/>
  <c r="I81" i="15" s="1"/>
  <c r="E80" i="15"/>
  <c r="G80" i="15" s="1"/>
  <c r="G79" i="15"/>
  <c r="I79" i="15" s="1"/>
  <c r="E79" i="15"/>
  <c r="H78" i="15"/>
  <c r="F78" i="15"/>
  <c r="D78" i="15"/>
  <c r="C78" i="15"/>
  <c r="E77" i="15"/>
  <c r="G77" i="15" s="1"/>
  <c r="H76" i="15"/>
  <c r="F76" i="15"/>
  <c r="D76" i="15"/>
  <c r="C76" i="15"/>
  <c r="G75" i="15"/>
  <c r="I75" i="15" s="1"/>
  <c r="E75" i="15"/>
  <c r="E74" i="15"/>
  <c r="G74" i="15" s="1"/>
  <c r="I74" i="15" s="1"/>
  <c r="E73" i="15"/>
  <c r="G73" i="15" s="1"/>
  <c r="H72" i="15"/>
  <c r="F72" i="15"/>
  <c r="E72" i="15"/>
  <c r="D72" i="15"/>
  <c r="C72" i="15"/>
  <c r="G71" i="15"/>
  <c r="I71" i="15" s="1"/>
  <c r="E71" i="15"/>
  <c r="E70" i="15"/>
  <c r="G70" i="15" s="1"/>
  <c r="I70" i="15" s="1"/>
  <c r="E69" i="15"/>
  <c r="G69" i="15" s="1"/>
  <c r="I69" i="15" s="1"/>
  <c r="E68" i="15"/>
  <c r="G68" i="15" s="1"/>
  <c r="H67" i="15"/>
  <c r="F67" i="15"/>
  <c r="E67" i="15"/>
  <c r="D67" i="15"/>
  <c r="C67" i="15"/>
  <c r="E66" i="15"/>
  <c r="G66" i="15" s="1"/>
  <c r="I66" i="15" s="1"/>
  <c r="E65" i="15"/>
  <c r="G65" i="15" s="1"/>
  <c r="I65" i="15" s="1"/>
  <c r="E64" i="15"/>
  <c r="G64" i="15" s="1"/>
  <c r="I64" i="15" s="1"/>
  <c r="G63" i="15"/>
  <c r="I63" i="15" s="1"/>
  <c r="E63" i="15"/>
  <c r="E62" i="15"/>
  <c r="G62" i="15" s="1"/>
  <c r="H61" i="15"/>
  <c r="F61" i="15"/>
  <c r="D61" i="15"/>
  <c r="C61" i="15"/>
  <c r="E60" i="15"/>
  <c r="G60" i="15" s="1"/>
  <c r="I60" i="15" s="1"/>
  <c r="G59" i="15"/>
  <c r="I59" i="15" s="1"/>
  <c r="E59" i="15"/>
  <c r="E58" i="15"/>
  <c r="G58" i="15" s="1"/>
  <c r="I58" i="15" s="1"/>
  <c r="E57" i="15"/>
  <c r="G57" i="15" s="1"/>
  <c r="I57" i="15" s="1"/>
  <c r="E56" i="15"/>
  <c r="G56" i="15" s="1"/>
  <c r="G55" i="15"/>
  <c r="I55" i="15" s="1"/>
  <c r="E55" i="15"/>
  <c r="H54" i="15"/>
  <c r="F54" i="15"/>
  <c r="D54" i="15"/>
  <c r="C54" i="15"/>
  <c r="E53" i="15"/>
  <c r="G53" i="15" s="1"/>
  <c r="I53" i="15" s="1"/>
  <c r="E52" i="15"/>
  <c r="G52" i="15" s="1"/>
  <c r="H51" i="15"/>
  <c r="F51" i="15"/>
  <c r="E51" i="15"/>
  <c r="D51" i="15"/>
  <c r="C51" i="15"/>
  <c r="E50" i="15"/>
  <c r="G50" i="15" s="1"/>
  <c r="I50" i="15" s="1"/>
  <c r="E49" i="15"/>
  <c r="G49" i="15" s="1"/>
  <c r="I49" i="15" s="1"/>
  <c r="E48" i="15"/>
  <c r="G48" i="15" s="1"/>
  <c r="I48" i="15" s="1"/>
  <c r="G47" i="15"/>
  <c r="I47" i="15" s="1"/>
  <c r="E47" i="15"/>
  <c r="E46" i="15"/>
  <c r="G46" i="15" s="1"/>
  <c r="I46" i="15" s="1"/>
  <c r="E45" i="15"/>
  <c r="G45" i="15" s="1"/>
  <c r="H44" i="15"/>
  <c r="F44" i="15"/>
  <c r="E44" i="15"/>
  <c r="D44" i="15"/>
  <c r="C44" i="15"/>
  <c r="G43" i="15"/>
  <c r="I43" i="15" s="1"/>
  <c r="E43" i="15"/>
  <c r="E42" i="15"/>
  <c r="G42" i="15" s="1"/>
  <c r="I42" i="15" s="1"/>
  <c r="E41" i="15"/>
  <c r="G41" i="15" s="1"/>
  <c r="H40" i="15"/>
  <c r="F40" i="15"/>
  <c r="E40" i="15"/>
  <c r="D40" i="15"/>
  <c r="C40" i="15"/>
  <c r="G39" i="15"/>
  <c r="I39" i="15" s="1"/>
  <c r="E39" i="15"/>
  <c r="E38" i="15"/>
  <c r="G38" i="15" s="1"/>
  <c r="I38" i="15" s="1"/>
  <c r="E37" i="15"/>
  <c r="G37" i="15" s="1"/>
  <c r="I37" i="15" s="1"/>
  <c r="E36" i="15"/>
  <c r="G36" i="15" s="1"/>
  <c r="H35" i="15"/>
  <c r="F35" i="15"/>
  <c r="D35" i="15"/>
  <c r="C35" i="15"/>
  <c r="E34" i="15"/>
  <c r="G34" i="15" s="1"/>
  <c r="I34" i="15" s="1"/>
  <c r="E33" i="15"/>
  <c r="G33" i="15" s="1"/>
  <c r="I33" i="15" s="1"/>
  <c r="E32" i="15"/>
  <c r="G32" i="15" s="1"/>
  <c r="I32" i="15" s="1"/>
  <c r="G31" i="15"/>
  <c r="I31" i="15" s="1"/>
  <c r="E31" i="15"/>
  <c r="E30" i="15"/>
  <c r="G30" i="15" s="1"/>
  <c r="I30" i="15" s="1"/>
  <c r="E29" i="15"/>
  <c r="G29" i="15" s="1"/>
  <c r="I29" i="15" s="1"/>
  <c r="E28" i="15"/>
  <c r="G28" i="15" s="1"/>
  <c r="I28" i="15" s="1"/>
  <c r="G27" i="15"/>
  <c r="I27" i="15" s="1"/>
  <c r="E27" i="15"/>
  <c r="E26" i="15"/>
  <c r="G26" i="15" s="1"/>
  <c r="H25" i="15"/>
  <c r="F25" i="15"/>
  <c r="D25" i="15"/>
  <c r="C25" i="15"/>
  <c r="E24" i="15"/>
  <c r="G24" i="15" s="1"/>
  <c r="I24" i="15" s="1"/>
  <c r="G23" i="15"/>
  <c r="I23" i="15" s="1"/>
  <c r="E23" i="15"/>
  <c r="E22" i="15"/>
  <c r="E20" i="15" s="1"/>
  <c r="I21" i="15"/>
  <c r="H20" i="15"/>
  <c r="F20" i="15"/>
  <c r="D20" i="15"/>
  <c r="C20" i="15"/>
  <c r="E19" i="15"/>
  <c r="G19" i="15" s="1"/>
  <c r="H18" i="15"/>
  <c r="F18" i="15"/>
  <c r="E18" i="15"/>
  <c r="D18" i="15"/>
  <c r="C18" i="15"/>
  <c r="G17" i="15"/>
  <c r="I17" i="15" s="1"/>
  <c r="E17" i="15"/>
  <c r="E16" i="15"/>
  <c r="G16" i="15" s="1"/>
  <c r="I16" i="15" s="1"/>
  <c r="E15" i="15"/>
  <c r="G15" i="15" s="1"/>
  <c r="I15" i="15" s="1"/>
  <c r="I14" i="15"/>
  <c r="G14" i="15"/>
  <c r="E14" i="15"/>
  <c r="G13" i="15"/>
  <c r="I13" i="15" s="1"/>
  <c r="E13" i="15"/>
  <c r="E12" i="15"/>
  <c r="G12" i="15" s="1"/>
  <c r="I12" i="15" s="1"/>
  <c r="E11" i="15"/>
  <c r="G11" i="15" s="1"/>
  <c r="I11" i="15" s="1"/>
  <c r="I10" i="15"/>
  <c r="G10" i="15"/>
  <c r="E10" i="15"/>
  <c r="G9" i="15"/>
  <c r="I9" i="15" s="1"/>
  <c r="E9" i="15"/>
  <c r="E8" i="15"/>
  <c r="G8" i="15" s="1"/>
  <c r="H7" i="15"/>
  <c r="H82" i="15" s="1"/>
  <c r="F7" i="15"/>
  <c r="F82" i="15" s="1"/>
  <c r="D7" i="15"/>
  <c r="D82" i="15" s="1"/>
  <c r="C7" i="15"/>
  <c r="C82" i="15" s="1"/>
  <c r="I36" i="15" l="1"/>
  <c r="I35" i="15" s="1"/>
  <c r="G35" i="15"/>
  <c r="I62" i="15"/>
  <c r="I61" i="15" s="1"/>
  <c r="G61" i="15"/>
  <c r="G40" i="15"/>
  <c r="I41" i="15"/>
  <c r="I40" i="15" s="1"/>
  <c r="G72" i="15"/>
  <c r="I73" i="15"/>
  <c r="I72" i="15" s="1"/>
  <c r="G18" i="15"/>
  <c r="I19" i="15"/>
  <c r="I18" i="15" s="1"/>
  <c r="G44" i="15"/>
  <c r="I45" i="15"/>
  <c r="I44" i="15" s="1"/>
  <c r="I52" i="15"/>
  <c r="I51" i="15" s="1"/>
  <c r="G51" i="15"/>
  <c r="I56" i="15"/>
  <c r="G54" i="15"/>
  <c r="I68" i="15"/>
  <c r="I67" i="15" s="1"/>
  <c r="G67" i="15"/>
  <c r="I8" i="15"/>
  <c r="I7" i="15" s="1"/>
  <c r="G7" i="15"/>
  <c r="I26" i="15"/>
  <c r="I25" i="15" s="1"/>
  <c r="G25" i="15"/>
  <c r="I80" i="15"/>
  <c r="I78" i="15" s="1"/>
  <c r="G78" i="15"/>
  <c r="I54" i="15"/>
  <c r="G76" i="15"/>
  <c r="I77" i="15"/>
  <c r="I76" i="15" s="1"/>
  <c r="E7" i="15"/>
  <c r="E25" i="15"/>
  <c r="E61" i="15"/>
  <c r="E76" i="15"/>
  <c r="E35" i="15"/>
  <c r="G22" i="15"/>
  <c r="E54" i="15"/>
  <c r="E78" i="15"/>
  <c r="I22" i="15" l="1"/>
  <c r="I20" i="15" s="1"/>
  <c r="G20" i="15"/>
  <c r="G82" i="15" s="1"/>
  <c r="E82" i="15"/>
  <c r="I82" i="15"/>
  <c r="F8" i="14" l="1"/>
  <c r="F23" i="14" l="1"/>
  <c r="F25" i="14" l="1"/>
  <c r="F21" i="14" l="1"/>
  <c r="F20" i="14" s="1"/>
  <c r="D21" i="14"/>
  <c r="D20" i="14" s="1"/>
  <c r="C21" i="14"/>
  <c r="C20" i="14" s="1"/>
  <c r="E27" i="14"/>
  <c r="G27" i="14" s="1"/>
  <c r="E26" i="14"/>
  <c r="E25" i="14"/>
  <c r="E24" i="14"/>
  <c r="E23" i="14"/>
  <c r="G23" i="14" s="1"/>
  <c r="E22" i="14"/>
  <c r="G22" i="14" s="1"/>
  <c r="E11" i="14"/>
  <c r="G11" i="14" s="1"/>
  <c r="E12" i="14"/>
  <c r="G12" i="14" s="1"/>
  <c r="E13" i="14"/>
  <c r="G13" i="14" s="1"/>
  <c r="E14" i="14"/>
  <c r="G14" i="14" s="1"/>
  <c r="E15" i="14"/>
  <c r="G15" i="14" s="1"/>
  <c r="E16" i="14"/>
  <c r="G16" i="14" s="1"/>
  <c r="E17" i="14"/>
  <c r="G17" i="14" s="1"/>
  <c r="E18" i="14"/>
  <c r="G18" i="14" s="1"/>
  <c r="E19" i="14"/>
  <c r="G19" i="14" s="1"/>
  <c r="E10" i="14"/>
  <c r="C9" i="14"/>
  <c r="D9" i="14"/>
  <c r="D8" i="14" s="1"/>
  <c r="C8" i="14"/>
  <c r="F7" i="14"/>
  <c r="G24" i="14" l="1"/>
  <c r="G25" i="14"/>
  <c r="D7" i="14"/>
  <c r="C7" i="14"/>
  <c r="E21" i="14"/>
  <c r="E20" i="14" s="1"/>
  <c r="E9" i="14"/>
  <c r="E8" i="14" s="1"/>
  <c r="G26" i="14"/>
  <c r="G10" i="14"/>
  <c r="G9" i="14" s="1"/>
  <c r="G8" i="14" s="1"/>
  <c r="G21" i="14" l="1"/>
  <c r="G20" i="14"/>
  <c r="G7" i="14" s="1"/>
  <c r="E7" i="14"/>
</calcChain>
</file>

<file path=xl/sharedStrings.xml><?xml version="1.0" encoding="utf-8"?>
<sst xmlns="http://schemas.openxmlformats.org/spreadsheetml/2006/main" count="224" uniqueCount="206">
  <si>
    <t/>
  </si>
  <si>
    <t>Наименование</t>
  </si>
  <si>
    <t>1</t>
  </si>
  <si>
    <t>2</t>
  </si>
  <si>
    <t>3</t>
  </si>
  <si>
    <t>4</t>
  </si>
  <si>
    <t>Поправка +, -</t>
  </si>
  <si>
    <t>Утвержденный план с учетом изменений</t>
  </si>
  <si>
    <t>Бюджетные ассигнования в соответствии с Законом Калужской области "Об областном бюджете на 2015 год и на плановый период 2016 и 2017 годов"
от 27 ноября 2014 г. № 647-ОЗ</t>
  </si>
  <si>
    <t>Закон Калужской области от 27.03.2015 № 698-ОЗ "О внесении изменений в Закон Калужской области "Об областном бюджете на 2015 год и на плановый период 2016 и 2017 годов"</t>
  </si>
  <si>
    <t>Закон Калужской области от 24.12.2015 № 48-ОЗ "О внесении изменений в Закон Калужской области "Об областном бюджете на 2015 год и на плановый период 2016 и 2017 годов"</t>
  </si>
  <si>
    <t>тыс. рублей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</si>
  <si>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</si>
  <si>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</si>
  <si>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</si>
  <si>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</si>
  <si>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</si>
  <si>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</si>
  <si>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Транспортный налог</t>
  </si>
  <si>
    <t>Остальные налоговые доходы</t>
  </si>
  <si>
    <t>НЕНАЛОГОВЫЕ ДОХОДЫ</t>
  </si>
  <si>
    <t>группа, подгруппа, статья доходов</t>
  </si>
  <si>
    <t>1 00 00</t>
  </si>
  <si>
    <t>1 01 01</t>
  </si>
  <si>
    <t>1 01 02</t>
  </si>
  <si>
    <t>1 03 02</t>
  </si>
  <si>
    <t>1 06 02</t>
  </si>
  <si>
    <t>1 06 04</t>
  </si>
  <si>
    <t>1 07 01</t>
  </si>
  <si>
    <t xml:space="preserve"> Налог на игорный бизнес</t>
  </si>
  <si>
    <t>1 06 05</t>
  </si>
  <si>
    <t xml:space="preserve"> Налог на добычу полезных ископаемых</t>
  </si>
  <si>
    <t xml:space="preserve"> Сбор за  пользование объектами животного мира   </t>
  </si>
  <si>
    <t>1 07 04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</si>
  <si>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</si>
  <si>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</si>
  <si>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</si>
  <si>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2 00 00</t>
  </si>
  <si>
    <t>2 02 00</t>
  </si>
  <si>
    <t>2 02 01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</si>
  <si>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</si>
  <si>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</si>
  <si>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2 02 03</t>
  </si>
  <si>
    <t>2 02 02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</si>
  <si>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</si>
  <si>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</si>
  <si>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</si>
  <si>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</si>
  <si>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Доходы - всего</t>
  </si>
  <si>
    <t>ИНЫЕ БЕЗВОЗМЕЗДНЫЕ ПОСТУПЛЕНИЯ</t>
  </si>
  <si>
    <t>Сведения о внесенных изменениях в Закон Калужской области от 27 ноября 2014 г. № 647-ОЗ "Об областном бюджете на 2015 год и на плановый период 2016 и 2017 годов" в части доходов областного бюджета по группам, подгруппам, статьям классификации доходов бюджетов Российской Федерации</t>
  </si>
  <si>
    <t>Сведения о внесенных изменениях в Закон Калужской области  от 27 ноября 2014 г. № 647-ОЗ "Об областном бюджете на 2015 год и на плановый период 2016 и 2017 годов" в части расходов областного бюджета по разделам и подразделам функциональной классификации расходов бюджетов Российской Федерации</t>
  </si>
  <si>
    <t>(в рублях)</t>
  </si>
  <si>
    <t>Раздел, подраздел</t>
  </si>
  <si>
    <t>Закон Калужской области от 10.02.2015 № 680-ОЗ "О внесении изменений в Закон Калужской области "Об областном бюджете на 2015 год и на плановый период 2016 и 2017 годов"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</si>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</sst>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name val="Arial Cyr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top" wrapText="1"/>
    </xf>
    <xf numFmtId="164" fontId="8" fillId="0" borderId="1">
      <alignment wrapText="1"/>
    </xf>
    <xf numFmtId="164" fontId="9" fillId="0" borderId="2" applyBorder="0">
      <alignment wrapText="1"/>
    </xf>
    <xf numFmtId="164" fontId="10" fillId="0" borderId="2" applyBorder="0">
      <alignment wrapText="1"/>
    </xf>
    <xf numFmtId="0" fontId="7" fillId="0" borderId="0"/>
    <xf numFmtId="1" fontId="6" fillId="0" borderId="0"/>
    <xf numFmtId="0" fontId="12" fillId="0" borderId="0" applyNumberFormat="0" applyFill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7" applyNumberFormat="0" applyAlignment="0" applyProtection="0"/>
    <xf numFmtId="0" fontId="20" fillId="7" borderId="28" applyNumberFormat="0" applyAlignment="0" applyProtection="0"/>
    <xf numFmtId="0" fontId="21" fillId="7" borderId="27" applyNumberFormat="0" applyAlignment="0" applyProtection="0"/>
    <xf numFmtId="0" fontId="22" fillId="0" borderId="29" applyNumberFormat="0" applyFill="0" applyAlignment="0" applyProtection="0"/>
    <xf numFmtId="0" fontId="23" fillId="8" borderId="3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/>
    <xf numFmtId="0" fontId="29" fillId="9" borderId="31" applyNumberFormat="0" applyFont="0" applyAlignment="0" applyProtection="0"/>
    <xf numFmtId="0" fontId="30" fillId="0" borderId="0"/>
    <xf numFmtId="0" fontId="30" fillId="34" borderId="0"/>
  </cellStyleXfs>
  <cellXfs count="89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2" borderId="38" xfId="0" applyFont="1" applyFill="1" applyBorder="1" applyAlignment="1">
      <alignment horizontal="center" wrapText="1"/>
    </xf>
    <xf numFmtId="0" fontId="3" fillId="2" borderId="34" xfId="46" applyFont="1" applyFill="1" applyBorder="1" applyAlignment="1">
      <alignment horizontal="right"/>
    </xf>
    <xf numFmtId="0" fontId="4" fillId="2" borderId="37" xfId="0" applyFont="1" applyFill="1" applyBorder="1" applyAlignment="1">
      <alignment wrapText="1"/>
    </xf>
    <xf numFmtId="0" fontId="31" fillId="2" borderId="0" xfId="0" applyFont="1" applyFill="1" applyAlignment="1">
      <alignment vertical="top" wrapText="1"/>
    </xf>
    <xf numFmtId="0" fontId="5" fillId="2" borderId="22" xfId="0" applyFont="1" applyFill="1" applyBorder="1" applyAlignment="1">
      <alignment wrapText="1"/>
    </xf>
    <xf numFmtId="49" fontId="5" fillId="2" borderId="12" xfId="0" applyNumberFormat="1" applyFont="1" applyFill="1" applyBorder="1" applyAlignment="1">
      <alignment horizontal="center" wrapText="1"/>
    </xf>
    <xf numFmtId="4" fontId="31" fillId="2" borderId="0" xfId="0" applyNumberFormat="1" applyFont="1" applyFill="1" applyAlignment="1">
      <alignment vertical="top" wrapText="1"/>
    </xf>
    <xf numFmtId="165" fontId="4" fillId="2" borderId="36" xfId="0" applyNumberFormat="1" applyFont="1" applyFill="1" applyBorder="1" applyAlignment="1">
      <alignment horizontal="right" wrapText="1"/>
    </xf>
    <xf numFmtId="165" fontId="4" fillId="2" borderId="39" xfId="0" applyNumberFormat="1" applyFont="1" applyFill="1" applyBorder="1" applyAlignment="1">
      <alignment horizontal="right" wrapText="1"/>
    </xf>
    <xf numFmtId="165" fontId="4" fillId="2" borderId="37" xfId="0" applyNumberFormat="1" applyFont="1" applyFill="1" applyBorder="1" applyAlignment="1">
      <alignment horizontal="right" wrapText="1"/>
    </xf>
    <xf numFmtId="165" fontId="5" fillId="2" borderId="15" xfId="0" applyNumberFormat="1" applyFont="1" applyFill="1" applyBorder="1" applyAlignment="1">
      <alignment horizontal="right" wrapText="1"/>
    </xf>
    <xf numFmtId="165" fontId="5" fillId="2" borderId="21" xfId="0" applyNumberFormat="1" applyFont="1" applyFill="1" applyBorder="1" applyAlignment="1">
      <alignment horizontal="right" wrapText="1"/>
    </xf>
    <xf numFmtId="165" fontId="5" fillId="2" borderId="33" xfId="0" applyNumberFormat="1" applyFont="1" applyFill="1" applyBorder="1" applyAlignment="1">
      <alignment horizontal="right" wrapText="1"/>
    </xf>
    <xf numFmtId="165" fontId="5" fillId="2" borderId="22" xfId="0" applyNumberFormat="1" applyFont="1" applyFill="1" applyBorder="1" applyAlignment="1">
      <alignment horizontal="right" wrapText="1"/>
    </xf>
    <xf numFmtId="165" fontId="4" fillId="2" borderId="10" xfId="0" applyNumberFormat="1" applyFont="1" applyFill="1" applyBorder="1" applyAlignment="1">
      <alignment horizontal="right" wrapText="1"/>
    </xf>
    <xf numFmtId="165" fontId="0" fillId="2" borderId="0" xfId="0" applyNumberFormat="1" applyFont="1" applyFill="1" applyAlignment="1">
      <alignment vertical="top" wrapText="1"/>
    </xf>
    <xf numFmtId="165" fontId="4" fillId="0" borderId="39" xfId="0" applyNumberFormat="1" applyFont="1" applyFill="1" applyBorder="1" applyAlignment="1">
      <alignment horizontal="right" wrapText="1"/>
    </xf>
    <xf numFmtId="165" fontId="5" fillId="0" borderId="15" xfId="0" applyNumberFormat="1" applyFont="1" applyFill="1" applyBorder="1" applyAlignment="1">
      <alignment horizontal="right" wrapText="1"/>
    </xf>
    <xf numFmtId="165" fontId="5" fillId="0" borderId="33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right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0" fontId="4" fillId="2" borderId="50" xfId="0" applyFont="1" applyFill="1" applyBorder="1" applyAlignment="1">
      <alignment horizontal="center" wrapText="1"/>
    </xf>
    <xf numFmtId="4" fontId="4" fillId="2" borderId="50" xfId="0" applyNumberFormat="1" applyFont="1" applyFill="1" applyBorder="1" applyAlignment="1">
      <alignment horizontal="right" wrapText="1"/>
    </xf>
    <xf numFmtId="4" fontId="4" fillId="2" borderId="51" xfId="0" applyNumberFormat="1" applyFont="1" applyFill="1" applyBorder="1" applyAlignment="1">
      <alignment horizontal="right" wrapText="1"/>
    </xf>
    <xf numFmtId="0" fontId="5" fillId="2" borderId="15" xfId="0" applyFont="1" applyFill="1" applyBorder="1" applyAlignment="1">
      <alignment wrapText="1"/>
    </xf>
    <xf numFmtId="0" fontId="5" fillId="2" borderId="52" xfId="0" applyFont="1" applyFill="1" applyBorder="1" applyAlignment="1">
      <alignment horizontal="center" wrapText="1"/>
    </xf>
    <xf numFmtId="4" fontId="5" fillId="2" borderId="52" xfId="0" applyNumberFormat="1" applyFont="1" applyFill="1" applyBorder="1" applyAlignment="1">
      <alignment horizontal="right" wrapText="1"/>
    </xf>
    <xf numFmtId="4" fontId="5" fillId="2" borderId="53" xfId="0" applyNumberFormat="1" applyFont="1" applyFill="1" applyBorder="1" applyAlignment="1">
      <alignment horizontal="right" wrapText="1"/>
    </xf>
    <xf numFmtId="4" fontId="5" fillId="0" borderId="54" xfId="0" applyNumberFormat="1" applyFont="1" applyFill="1" applyBorder="1" applyAlignment="1">
      <alignment horizontal="right" wrapText="1"/>
    </xf>
    <xf numFmtId="49" fontId="5" fillId="2" borderId="52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0" fontId="4" fillId="2" borderId="52" xfId="0" applyFont="1" applyFill="1" applyBorder="1" applyAlignment="1">
      <alignment horizontal="center" wrapText="1"/>
    </xf>
    <xf numFmtId="4" fontId="4" fillId="2" borderId="52" xfId="0" applyNumberFormat="1" applyFont="1" applyFill="1" applyBorder="1" applyAlignment="1">
      <alignment horizontal="right" wrapText="1"/>
    </xf>
    <xf numFmtId="4" fontId="4" fillId="2" borderId="54" xfId="0" applyNumberFormat="1" applyFont="1" applyFill="1" applyBorder="1" applyAlignment="1">
      <alignment horizontal="right" wrapText="1"/>
    </xf>
    <xf numFmtId="0" fontId="5" fillId="2" borderId="55" xfId="0" applyFont="1" applyFill="1" applyBorder="1" applyAlignment="1">
      <alignment wrapText="1"/>
    </xf>
    <xf numFmtId="4" fontId="4" fillId="2" borderId="53" xfId="0" applyNumberFormat="1" applyFont="1" applyFill="1" applyBorder="1" applyAlignment="1">
      <alignment horizontal="right" wrapText="1"/>
    </xf>
    <xf numFmtId="0" fontId="5" fillId="2" borderId="36" xfId="0" applyFont="1" applyFill="1" applyBorder="1" applyAlignment="1">
      <alignment wrapText="1"/>
    </xf>
    <xf numFmtId="0" fontId="5" fillId="2" borderId="56" xfId="0" applyFont="1" applyFill="1" applyBorder="1" applyAlignment="1">
      <alignment horizontal="center" wrapText="1"/>
    </xf>
    <xf numFmtId="4" fontId="5" fillId="2" borderId="56" xfId="0" applyNumberFormat="1" applyFont="1" applyFill="1" applyBorder="1" applyAlignment="1">
      <alignment horizontal="right" wrapText="1"/>
    </xf>
    <xf numFmtId="4" fontId="5" fillId="2" borderId="57" xfId="0" applyNumberFormat="1" applyFont="1" applyFill="1" applyBorder="1" applyAlignment="1">
      <alignment horizontal="right" wrapText="1"/>
    </xf>
    <xf numFmtId="0" fontId="32" fillId="2" borderId="58" xfId="0" applyFont="1" applyFill="1" applyBorder="1" applyAlignment="1">
      <alignment horizontal="right" wrapText="1"/>
    </xf>
    <xf numFmtId="0" fontId="32" fillId="2" borderId="59" xfId="0" applyFont="1" applyFill="1" applyBorder="1" applyAlignment="1">
      <alignment horizontal="left" wrapText="1"/>
    </xf>
    <xf numFmtId="4" fontId="32" fillId="2" borderId="59" xfId="0" applyNumberFormat="1" applyFont="1" applyFill="1" applyBorder="1" applyAlignment="1">
      <alignment horizontal="right" wrapText="1"/>
    </xf>
    <xf numFmtId="4" fontId="32" fillId="2" borderId="60" xfId="0" applyNumberFormat="1" applyFont="1" applyFill="1" applyBorder="1" applyAlignment="1">
      <alignment horizontal="right" wrapText="1"/>
    </xf>
    <xf numFmtId="0" fontId="33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</cellXfs>
  <cellStyles count="50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Г1" xfId="1"/>
    <cellStyle name="ЗГ2" xfId="2"/>
    <cellStyle name="ЗГ3" xfId="3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4" xfId="49"/>
    <cellStyle name="Обычный 2" xfId="4"/>
    <cellStyle name="Обычный 3" xfId="46"/>
    <cellStyle name="Обычный 4" xfId="48"/>
    <cellStyle name="Плохой" xfId="12" builtinId="27" customBuiltin="1"/>
    <cellStyle name="Пояснение" xfId="20" builtinId="53" customBuiltin="1"/>
    <cellStyle name="Примечание 2" xfId="47"/>
    <cellStyle name="Связанная ячейка" xfId="17" builtinId="24" customBuiltin="1"/>
    <cellStyle name="ТЕКСТ" xfId="5"/>
    <cellStyle name="Текст предупреждения" xfId="19" builtinId="11" customBuiltin="1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Normal="11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4" width="24" style="1" bestFit="1" customWidth="1"/>
    <col min="5" max="7" width="24" style="1" customWidth="1"/>
    <col min="8" max="9" width="8.83203125" style="1"/>
    <col min="10" max="10" width="12.33203125" style="1" bestFit="1" customWidth="1"/>
    <col min="11" max="16384" width="8.83203125" style="1"/>
  </cols>
  <sheetData>
    <row r="1" spans="1:10" ht="6.75" customHeight="1" x14ac:dyDescent="0.2"/>
    <row r="2" spans="1:10" ht="49.5" customHeight="1" x14ac:dyDescent="0.2">
      <c r="A2" s="38" t="s">
        <v>50</v>
      </c>
      <c r="B2" s="38"/>
      <c r="C2" s="38"/>
      <c r="D2" s="38"/>
      <c r="E2" s="38"/>
      <c r="F2" s="38"/>
      <c r="G2" s="38"/>
    </row>
    <row r="3" spans="1:10" ht="22.9" customHeight="1" thickBot="1" x14ac:dyDescent="0.25">
      <c r="A3" s="1" t="s">
        <v>0</v>
      </c>
      <c r="G3" s="6" t="s">
        <v>11</v>
      </c>
    </row>
    <row r="4" spans="1:10" ht="54" customHeight="1" thickBot="1" x14ac:dyDescent="0.25">
      <c r="A4" s="39" t="s">
        <v>1</v>
      </c>
      <c r="B4" s="41" t="s">
        <v>21</v>
      </c>
      <c r="C4" s="39" t="s">
        <v>8</v>
      </c>
      <c r="D4" s="41" t="s">
        <v>9</v>
      </c>
      <c r="E4" s="43"/>
      <c r="F4" s="44" t="s">
        <v>10</v>
      </c>
      <c r="G4" s="45"/>
    </row>
    <row r="5" spans="1:10" ht="72" customHeight="1" thickBot="1" x14ac:dyDescent="0.25">
      <c r="A5" s="40"/>
      <c r="B5" s="42"/>
      <c r="C5" s="40"/>
      <c r="D5" s="3" t="s">
        <v>6</v>
      </c>
      <c r="E5" s="4" t="s">
        <v>7</v>
      </c>
      <c r="F5" s="3" t="s">
        <v>6</v>
      </c>
      <c r="G5" s="4" t="s">
        <v>7</v>
      </c>
    </row>
    <row r="6" spans="1:10" ht="15" customHeight="1" thickBot="1" x14ac:dyDescent="0.25">
      <c r="A6" s="9" t="s">
        <v>2</v>
      </c>
      <c r="B6" s="8" t="s">
        <v>3</v>
      </c>
      <c r="C6" s="9" t="s">
        <v>4</v>
      </c>
      <c r="D6" s="5" t="s">
        <v>5</v>
      </c>
      <c r="E6" s="2">
        <v>5</v>
      </c>
      <c r="F6" s="7">
        <v>6</v>
      </c>
      <c r="G6" s="2">
        <v>7</v>
      </c>
    </row>
    <row r="7" spans="1:10" ht="18.75" customHeight="1" thickBot="1" x14ac:dyDescent="0.35">
      <c r="A7" s="20" t="s">
        <v>48</v>
      </c>
      <c r="B7" s="17"/>
      <c r="C7" s="26">
        <f>C8+C20</f>
        <v>43622102.899999999</v>
      </c>
      <c r="D7" s="26">
        <f t="shared" ref="D7:G7" si="0">D8+D20</f>
        <v>2688204.3</v>
      </c>
      <c r="E7" s="26">
        <f t="shared" si="0"/>
        <v>46310307.200000003</v>
      </c>
      <c r="F7" s="26">
        <f t="shared" si="0"/>
        <v>-319538.80000000075</v>
      </c>
      <c r="G7" s="26">
        <f t="shared" si="0"/>
        <v>45990768.399999999</v>
      </c>
    </row>
    <row r="8" spans="1:10" ht="20.45" customHeight="1" x14ac:dyDescent="0.25">
      <c r="A8" s="21" t="s">
        <v>12</v>
      </c>
      <c r="B8" s="19" t="s">
        <v>22</v>
      </c>
      <c r="C8" s="27">
        <f>SUM(C10:C19)</f>
        <v>34850012</v>
      </c>
      <c r="D8" s="27">
        <f>D9+D19</f>
        <v>3365097</v>
      </c>
      <c r="E8" s="27">
        <f>E9+E19</f>
        <v>38215109</v>
      </c>
      <c r="F8" s="35">
        <f>F9+F19</f>
        <v>-3318497</v>
      </c>
      <c r="G8" s="28">
        <f>G9+G19</f>
        <v>34896612</v>
      </c>
    </row>
    <row r="9" spans="1:10" s="22" customFormat="1" ht="15.75" x14ac:dyDescent="0.25">
      <c r="A9" s="10" t="s">
        <v>13</v>
      </c>
      <c r="B9" s="11"/>
      <c r="C9" s="29">
        <f>C10+C11+C12+C13+C14+C18</f>
        <v>33747483</v>
      </c>
      <c r="D9" s="29">
        <f>SUM(D10:D18)</f>
        <v>3365097</v>
      </c>
      <c r="E9" s="29">
        <f>SUM(E10:E18)</f>
        <v>37239180</v>
      </c>
      <c r="F9" s="36">
        <v>-3345488</v>
      </c>
      <c r="G9" s="30">
        <f>SUM(G10:G18)</f>
        <v>33893692</v>
      </c>
      <c r="J9" s="25"/>
    </row>
    <row r="10" spans="1:10" ht="15.75" x14ac:dyDescent="0.25">
      <c r="A10" s="10" t="s">
        <v>14</v>
      </c>
      <c r="B10" s="11" t="s">
        <v>23</v>
      </c>
      <c r="C10" s="29">
        <v>8007115</v>
      </c>
      <c r="D10" s="29">
        <v>98010</v>
      </c>
      <c r="E10" s="29">
        <f t="shared" ref="E10:E19" si="1">C10+D10</f>
        <v>8105125</v>
      </c>
      <c r="F10" s="36">
        <v>-1470000</v>
      </c>
      <c r="G10" s="30">
        <f>E10+F10</f>
        <v>6635125</v>
      </c>
    </row>
    <row r="11" spans="1:10" ht="15.75" x14ac:dyDescent="0.25">
      <c r="A11" s="10" t="s">
        <v>15</v>
      </c>
      <c r="B11" s="11" t="s">
        <v>24</v>
      </c>
      <c r="C11" s="29">
        <v>12859907</v>
      </c>
      <c r="D11" s="29">
        <v>345900</v>
      </c>
      <c r="E11" s="29">
        <f t="shared" si="1"/>
        <v>13205807</v>
      </c>
      <c r="F11" s="36">
        <v>0</v>
      </c>
      <c r="G11" s="30">
        <f t="shared" ref="G11:G19" si="2">E11+F11</f>
        <v>13205807</v>
      </c>
    </row>
    <row r="12" spans="1:10" ht="15.75" x14ac:dyDescent="0.25">
      <c r="A12" s="10" t="s">
        <v>16</v>
      </c>
      <c r="B12" s="12" t="s">
        <v>25</v>
      </c>
      <c r="C12" s="29">
        <v>8215054</v>
      </c>
      <c r="D12" s="29">
        <v>2702067</v>
      </c>
      <c r="E12" s="29">
        <f t="shared" si="1"/>
        <v>10917121</v>
      </c>
      <c r="F12" s="36">
        <v>-2696867</v>
      </c>
      <c r="G12" s="30">
        <f t="shared" si="2"/>
        <v>8220254</v>
      </c>
    </row>
    <row r="13" spans="1:10" ht="15.75" x14ac:dyDescent="0.25">
      <c r="A13" s="10" t="s">
        <v>17</v>
      </c>
      <c r="B13" s="12" t="s">
        <v>26</v>
      </c>
      <c r="C13" s="29">
        <v>3809488</v>
      </c>
      <c r="D13" s="29">
        <v>149120</v>
      </c>
      <c r="E13" s="29">
        <f t="shared" si="1"/>
        <v>3958608</v>
      </c>
      <c r="F13" s="36">
        <v>727305</v>
      </c>
      <c r="G13" s="30">
        <f t="shared" si="2"/>
        <v>4685913</v>
      </c>
    </row>
    <row r="14" spans="1:10" ht="15.75" x14ac:dyDescent="0.25">
      <c r="A14" s="10" t="s">
        <v>18</v>
      </c>
      <c r="B14" s="12" t="s">
        <v>27</v>
      </c>
      <c r="C14" s="29">
        <v>731268</v>
      </c>
      <c r="D14" s="29">
        <v>70000</v>
      </c>
      <c r="E14" s="29">
        <f t="shared" si="1"/>
        <v>801268</v>
      </c>
      <c r="F14" s="36">
        <v>50075</v>
      </c>
      <c r="G14" s="30">
        <f t="shared" si="2"/>
        <v>851343</v>
      </c>
    </row>
    <row r="15" spans="1:10" ht="15.75" x14ac:dyDescent="0.25">
      <c r="A15" s="10" t="s">
        <v>29</v>
      </c>
      <c r="B15" s="12" t="s">
        <v>30</v>
      </c>
      <c r="C15" s="29">
        <v>0</v>
      </c>
      <c r="D15" s="29">
        <v>0</v>
      </c>
      <c r="E15" s="29">
        <f t="shared" si="1"/>
        <v>0</v>
      </c>
      <c r="F15" s="36">
        <v>1935</v>
      </c>
      <c r="G15" s="30">
        <f t="shared" si="2"/>
        <v>1935</v>
      </c>
    </row>
    <row r="16" spans="1:10" ht="15.75" x14ac:dyDescent="0.25">
      <c r="A16" s="10" t="s">
        <v>31</v>
      </c>
      <c r="B16" s="12" t="s">
        <v>28</v>
      </c>
      <c r="C16" s="29">
        <v>125000</v>
      </c>
      <c r="D16" s="29">
        <v>0</v>
      </c>
      <c r="E16" s="29">
        <f t="shared" si="1"/>
        <v>125000</v>
      </c>
      <c r="F16" s="36">
        <v>3908</v>
      </c>
      <c r="G16" s="30">
        <f t="shared" si="2"/>
        <v>128908</v>
      </c>
    </row>
    <row r="17" spans="1:7" ht="15.75" x14ac:dyDescent="0.25">
      <c r="A17" s="10" t="s">
        <v>32</v>
      </c>
      <c r="B17" s="12" t="s">
        <v>33</v>
      </c>
      <c r="C17" s="29">
        <v>1600</v>
      </c>
      <c r="D17" s="29">
        <v>0</v>
      </c>
      <c r="E17" s="29">
        <f t="shared" si="1"/>
        <v>1600</v>
      </c>
      <c r="F17" s="36">
        <v>0</v>
      </c>
      <c r="G17" s="30">
        <f t="shared" si="2"/>
        <v>1600</v>
      </c>
    </row>
    <row r="18" spans="1:7" ht="15.75" x14ac:dyDescent="0.25">
      <c r="A18" s="10" t="s">
        <v>19</v>
      </c>
      <c r="B18" s="12"/>
      <c r="C18" s="29">
        <v>124651</v>
      </c>
      <c r="D18" s="29">
        <v>0</v>
      </c>
      <c r="E18" s="29">
        <f t="shared" si="1"/>
        <v>124651</v>
      </c>
      <c r="F18" s="36">
        <v>38156</v>
      </c>
      <c r="G18" s="30">
        <f t="shared" si="2"/>
        <v>162807</v>
      </c>
    </row>
    <row r="19" spans="1:7" s="22" customFormat="1" ht="16.5" thickBot="1" x14ac:dyDescent="0.3">
      <c r="A19" s="23" t="s">
        <v>20</v>
      </c>
      <c r="B19" s="24"/>
      <c r="C19" s="31">
        <v>975929</v>
      </c>
      <c r="D19" s="31">
        <v>0</v>
      </c>
      <c r="E19" s="31">
        <f t="shared" si="1"/>
        <v>975929</v>
      </c>
      <c r="F19" s="37">
        <v>26991</v>
      </c>
      <c r="G19" s="32">
        <f t="shared" si="2"/>
        <v>1002920</v>
      </c>
    </row>
    <row r="20" spans="1:7" ht="20.45" customHeight="1" x14ac:dyDescent="0.25">
      <c r="A20" s="18" t="s">
        <v>34</v>
      </c>
      <c r="B20" s="14" t="s">
        <v>37</v>
      </c>
      <c r="C20" s="33">
        <f>C21+C26+C27</f>
        <v>8772090.9000000004</v>
      </c>
      <c r="D20" s="33">
        <f t="shared" ref="D20:G20" si="3">D21+D26+D27</f>
        <v>-676892.7</v>
      </c>
      <c r="E20" s="33">
        <f t="shared" si="3"/>
        <v>8095198.2000000002</v>
      </c>
      <c r="F20" s="33">
        <f t="shared" si="3"/>
        <v>2998958.1999999993</v>
      </c>
      <c r="G20" s="33">
        <f t="shared" si="3"/>
        <v>11094156.399999999</v>
      </c>
    </row>
    <row r="21" spans="1:7" s="22" customFormat="1" ht="47.25" x14ac:dyDescent="0.25">
      <c r="A21" s="13" t="s">
        <v>35</v>
      </c>
      <c r="B21" s="16" t="s">
        <v>38</v>
      </c>
      <c r="C21" s="29">
        <f>SUM(C22:C25)</f>
        <v>4232717</v>
      </c>
      <c r="D21" s="29">
        <f t="shared" ref="D21:G21" si="4">SUM(D22:D25)</f>
        <v>-676892.7</v>
      </c>
      <c r="E21" s="29">
        <f t="shared" si="4"/>
        <v>3555824.3</v>
      </c>
      <c r="F21" s="29">
        <f t="shared" si="4"/>
        <v>6895147.3999999994</v>
      </c>
      <c r="G21" s="29">
        <f t="shared" si="4"/>
        <v>10450971.699999999</v>
      </c>
    </row>
    <row r="22" spans="1:7" ht="31.5" x14ac:dyDescent="0.25">
      <c r="A22" s="13" t="s">
        <v>36</v>
      </c>
      <c r="B22" s="15" t="s">
        <v>39</v>
      </c>
      <c r="C22" s="29">
        <v>371157.4</v>
      </c>
      <c r="D22" s="29">
        <v>0</v>
      </c>
      <c r="E22" s="29">
        <f t="shared" ref="E22:E27" si="5">C22+D22</f>
        <v>371157.4</v>
      </c>
      <c r="F22" s="29">
        <v>22477</v>
      </c>
      <c r="G22" s="29">
        <f>E22+F22</f>
        <v>393634.4</v>
      </c>
    </row>
    <row r="23" spans="1:7" ht="47.25" x14ac:dyDescent="0.25">
      <c r="A23" s="13" t="s">
        <v>40</v>
      </c>
      <c r="B23" s="15" t="s">
        <v>43</v>
      </c>
      <c r="C23" s="29">
        <v>157894.79999999999</v>
      </c>
      <c r="D23" s="29">
        <v>0</v>
      </c>
      <c r="E23" s="29">
        <f t="shared" si="5"/>
        <v>157894.79999999999</v>
      </c>
      <c r="F23" s="29">
        <f>2205469.3+2675</f>
        <v>2208144.2999999998</v>
      </c>
      <c r="G23" s="29">
        <f t="shared" ref="G23:G27" si="6">E23+F23</f>
        <v>2366039.0999999996</v>
      </c>
    </row>
    <row r="24" spans="1:7" ht="31.5" x14ac:dyDescent="0.25">
      <c r="A24" s="13" t="s">
        <v>41</v>
      </c>
      <c r="B24" s="15" t="s">
        <v>42</v>
      </c>
      <c r="C24" s="29">
        <v>2522123.9</v>
      </c>
      <c r="D24" s="29">
        <v>4763.5</v>
      </c>
      <c r="E24" s="29">
        <f t="shared" si="5"/>
        <v>2526887.4</v>
      </c>
      <c r="F24" s="29">
        <v>277452.79999999999</v>
      </c>
      <c r="G24" s="29">
        <f t="shared" si="6"/>
        <v>2804340.1999999997</v>
      </c>
    </row>
    <row r="25" spans="1:7" ht="15.75" x14ac:dyDescent="0.25">
      <c r="A25" s="13" t="s">
        <v>44</v>
      </c>
      <c r="B25" s="15" t="s">
        <v>45</v>
      </c>
      <c r="C25" s="29">
        <v>1181540.8999999999</v>
      </c>
      <c r="D25" s="29">
        <v>-681656.2</v>
      </c>
      <c r="E25" s="29">
        <f t="shared" si="5"/>
        <v>499884.69999999995</v>
      </c>
      <c r="F25" s="29">
        <f>2400752.3+8000+1978321</f>
        <v>4387073.3</v>
      </c>
      <c r="G25" s="29">
        <f t="shared" si="6"/>
        <v>4886958</v>
      </c>
    </row>
    <row r="26" spans="1:7" ht="47.25" x14ac:dyDescent="0.25">
      <c r="A26" s="13" t="s">
        <v>46</v>
      </c>
      <c r="B26" s="16" t="s">
        <v>47</v>
      </c>
      <c r="C26" s="29">
        <v>698261.6</v>
      </c>
      <c r="D26" s="29">
        <v>0</v>
      </c>
      <c r="E26" s="29">
        <f t="shared" si="5"/>
        <v>698261.6</v>
      </c>
      <c r="F26" s="29">
        <v>51027.6</v>
      </c>
      <c r="G26" s="29">
        <f t="shared" si="6"/>
        <v>749289.2</v>
      </c>
    </row>
    <row r="27" spans="1:7" ht="15.75" x14ac:dyDescent="0.25">
      <c r="A27" s="13" t="s">
        <v>49</v>
      </c>
      <c r="B27" s="14"/>
      <c r="C27" s="29">
        <v>3841112.3000000007</v>
      </c>
      <c r="D27" s="29">
        <v>0</v>
      </c>
      <c r="E27" s="29">
        <f t="shared" si="5"/>
        <v>3841112.3000000007</v>
      </c>
      <c r="F27" s="29">
        <v>-3947216.8</v>
      </c>
      <c r="G27" s="29">
        <f t="shared" si="6"/>
        <v>-106104.49999999907</v>
      </c>
    </row>
    <row r="28" spans="1:7" x14ac:dyDescent="0.2">
      <c r="C28" s="34"/>
      <c r="D28" s="34"/>
      <c r="E28" s="34"/>
      <c r="F28" s="34"/>
      <c r="G28" s="34"/>
    </row>
  </sheetData>
  <autoFilter ref="A6:G20"/>
  <mergeCells count="6">
    <mergeCell ref="A2:G2"/>
    <mergeCell ref="A4:A5"/>
    <mergeCell ref="B4:B5"/>
    <mergeCell ref="C4:C5"/>
    <mergeCell ref="D4:E4"/>
    <mergeCell ref="F4:G4"/>
  </mergeCells>
  <phoneticPr fontId="11" type="noConversion"/>
  <pageMargins left="0" right="0" top="0" bottom="0.19685039370078741" header="0" footer="0.11811023622047245"/>
  <pageSetup paperSize="9" scale="80" fitToHeight="0" orientation="landscape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ColWidth="8.83203125" defaultRowHeight="12.75" x14ac:dyDescent="0.2"/>
  <cols>
    <col min="1" max="1" width="60.83203125" style="1" customWidth="1"/>
    <col min="2" max="2" width="11" style="1" customWidth="1"/>
    <col min="3" max="4" width="24" style="1" bestFit="1" customWidth="1"/>
    <col min="5" max="8" width="24" style="1" customWidth="1"/>
    <col min="9" max="9" width="24" style="1" bestFit="1" customWidth="1"/>
    <col min="10" max="16384" width="8.83203125" style="1"/>
  </cols>
  <sheetData>
    <row r="1" spans="1:9" ht="16.899999999999999" customHeight="1" x14ac:dyDescent="0.2"/>
    <row r="2" spans="1:9" ht="39.75" customHeight="1" x14ac:dyDescent="0.2">
      <c r="A2" s="38" t="s">
        <v>51</v>
      </c>
      <c r="B2" s="38"/>
      <c r="C2" s="38"/>
      <c r="D2" s="38"/>
      <c r="E2" s="38"/>
      <c r="F2" s="38"/>
      <c r="G2" s="38"/>
      <c r="H2" s="38"/>
      <c r="I2" s="38"/>
    </row>
    <row r="3" spans="1:9" ht="22.9" customHeight="1" thickBot="1" x14ac:dyDescent="0.25">
      <c r="A3" s="1" t="s">
        <v>0</v>
      </c>
      <c r="I3" s="46" t="s">
        <v>52</v>
      </c>
    </row>
    <row r="4" spans="1:9" ht="73.5" customHeight="1" thickBot="1" x14ac:dyDescent="0.25">
      <c r="A4" s="47" t="s">
        <v>1</v>
      </c>
      <c r="B4" s="48" t="s">
        <v>53</v>
      </c>
      <c r="C4" s="48" t="s">
        <v>8</v>
      </c>
      <c r="D4" s="49" t="s">
        <v>54</v>
      </c>
      <c r="E4" s="50"/>
      <c r="F4" s="49" t="s">
        <v>9</v>
      </c>
      <c r="G4" s="50"/>
      <c r="H4" s="51" t="s">
        <v>10</v>
      </c>
      <c r="I4" s="45"/>
    </row>
    <row r="5" spans="1:9" ht="90" customHeight="1" thickBot="1" x14ac:dyDescent="0.25">
      <c r="A5" s="52"/>
      <c r="B5" s="53"/>
      <c r="C5" s="54"/>
      <c r="D5" s="3" t="s">
        <v>6</v>
      </c>
      <c r="E5" s="55" t="s">
        <v>7</v>
      </c>
      <c r="F5" s="56" t="s">
        <v>6</v>
      </c>
      <c r="G5" s="55" t="s">
        <v>7</v>
      </c>
      <c r="H5" s="56" t="s">
        <v>6</v>
      </c>
      <c r="I5" s="4" t="s">
        <v>7</v>
      </c>
    </row>
    <row r="6" spans="1:9" ht="15" customHeight="1" thickBot="1" x14ac:dyDescent="0.25">
      <c r="A6" s="57" t="s">
        <v>2</v>
      </c>
      <c r="B6" s="58" t="s">
        <v>3</v>
      </c>
      <c r="C6" s="58" t="s">
        <v>4</v>
      </c>
      <c r="D6" s="59" t="s">
        <v>5</v>
      </c>
      <c r="E6" s="60">
        <v>5</v>
      </c>
      <c r="F6" s="60">
        <v>6</v>
      </c>
      <c r="G6" s="60">
        <v>7</v>
      </c>
      <c r="H6" s="60">
        <v>8</v>
      </c>
      <c r="I6" s="2">
        <v>9</v>
      </c>
    </row>
    <row r="7" spans="1:9" ht="20.45" customHeight="1" x14ac:dyDescent="0.25">
      <c r="A7" s="61" t="s">
        <v>55</v>
      </c>
      <c r="B7" s="62" t="s">
        <v>56</v>
      </c>
      <c r="C7" s="63">
        <f>SUM(C8:C17)</f>
        <v>2362995200</v>
      </c>
      <c r="D7" s="63">
        <f t="shared" ref="D7:I7" si="0">SUM(D8:D17)</f>
        <v>-245123383.38999999</v>
      </c>
      <c r="E7" s="63">
        <f t="shared" si="0"/>
        <v>2117871816.6100001</v>
      </c>
      <c r="F7" s="63">
        <f t="shared" si="0"/>
        <v>-311029600</v>
      </c>
      <c r="G7" s="63">
        <f t="shared" si="0"/>
        <v>1806842216.6100001</v>
      </c>
      <c r="H7" s="63">
        <f t="shared" si="0"/>
        <v>-580146145.14999998</v>
      </c>
      <c r="I7" s="64">
        <f t="shared" si="0"/>
        <v>1226696071.46</v>
      </c>
    </row>
    <row r="8" spans="1:9" ht="47.25" x14ac:dyDescent="0.25">
      <c r="A8" s="65" t="s">
        <v>57</v>
      </c>
      <c r="B8" s="66" t="s">
        <v>58</v>
      </c>
      <c r="C8" s="67">
        <v>4980770</v>
      </c>
      <c r="D8" s="67"/>
      <c r="E8" s="68">
        <f>C8+D8</f>
        <v>4980770</v>
      </c>
      <c r="F8" s="68">
        <v>-130800</v>
      </c>
      <c r="G8" s="68">
        <f>E8+F8</f>
        <v>4849970</v>
      </c>
      <c r="H8" s="68">
        <v>349625.99</v>
      </c>
      <c r="I8" s="69">
        <f>G8+H8</f>
        <v>5199595.99</v>
      </c>
    </row>
    <row r="9" spans="1:9" ht="63" x14ac:dyDescent="0.25">
      <c r="A9" s="65" t="s">
        <v>59</v>
      </c>
      <c r="B9" s="70" t="s">
        <v>60</v>
      </c>
      <c r="C9" s="67">
        <v>113715000</v>
      </c>
      <c r="D9" s="67"/>
      <c r="E9" s="68">
        <f t="shared" ref="E9:E17" si="1">C9+D9</f>
        <v>113715000</v>
      </c>
      <c r="F9" s="68">
        <v>-2847600</v>
      </c>
      <c r="G9" s="68">
        <f t="shared" ref="G9:G17" si="2">E9+F9</f>
        <v>110867400</v>
      </c>
      <c r="H9" s="68">
        <v>-14687490.189999999</v>
      </c>
      <c r="I9" s="69">
        <f t="shared" ref="I9:I17" si="3">G9+H9</f>
        <v>96179909.810000002</v>
      </c>
    </row>
    <row r="10" spans="1:9" ht="63" x14ac:dyDescent="0.25">
      <c r="A10" s="65" t="s">
        <v>61</v>
      </c>
      <c r="B10" s="66" t="s">
        <v>62</v>
      </c>
      <c r="C10" s="67">
        <v>136838430</v>
      </c>
      <c r="D10" s="67"/>
      <c r="E10" s="68">
        <f t="shared" si="1"/>
        <v>136838430</v>
      </c>
      <c r="F10" s="68">
        <v>-6042800</v>
      </c>
      <c r="G10" s="68">
        <f t="shared" si="2"/>
        <v>130795630</v>
      </c>
      <c r="H10" s="68">
        <v>2995786.27</v>
      </c>
      <c r="I10" s="69">
        <f t="shared" si="3"/>
        <v>133791416.27</v>
      </c>
    </row>
    <row r="11" spans="1:9" ht="15.75" x14ac:dyDescent="0.25">
      <c r="A11" s="65" t="s">
        <v>63</v>
      </c>
      <c r="B11" s="66" t="s">
        <v>64</v>
      </c>
      <c r="C11" s="67">
        <v>134027000</v>
      </c>
      <c r="D11" s="67"/>
      <c r="E11" s="68">
        <f t="shared" si="1"/>
        <v>134027000</v>
      </c>
      <c r="F11" s="68">
        <v>-1302800</v>
      </c>
      <c r="G11" s="68">
        <f t="shared" si="2"/>
        <v>132724200</v>
      </c>
      <c r="H11" s="68">
        <v>137224.81</v>
      </c>
      <c r="I11" s="69">
        <f t="shared" si="3"/>
        <v>132861424.81</v>
      </c>
    </row>
    <row r="12" spans="1:9" ht="47.25" x14ac:dyDescent="0.25">
      <c r="A12" s="65" t="s">
        <v>65</v>
      </c>
      <c r="B12" s="66" t="s">
        <v>66</v>
      </c>
      <c r="C12" s="67">
        <v>179754800</v>
      </c>
      <c r="D12" s="67"/>
      <c r="E12" s="68">
        <f t="shared" si="1"/>
        <v>179754800</v>
      </c>
      <c r="F12" s="68">
        <v>-6017700</v>
      </c>
      <c r="G12" s="68">
        <f t="shared" si="2"/>
        <v>173737100</v>
      </c>
      <c r="H12" s="68">
        <v>-8002525.0999999996</v>
      </c>
      <c r="I12" s="69">
        <f t="shared" si="3"/>
        <v>165734574.90000001</v>
      </c>
    </row>
    <row r="13" spans="1:9" ht="31.5" x14ac:dyDescent="0.25">
      <c r="A13" s="65" t="s">
        <v>67</v>
      </c>
      <c r="B13" s="66" t="s">
        <v>68</v>
      </c>
      <c r="C13" s="67">
        <v>155087600</v>
      </c>
      <c r="D13" s="67"/>
      <c r="E13" s="68">
        <f t="shared" si="1"/>
        <v>155087600</v>
      </c>
      <c r="F13" s="68">
        <v>-2658100</v>
      </c>
      <c r="G13" s="68">
        <f t="shared" si="2"/>
        <v>152429500</v>
      </c>
      <c r="H13" s="68">
        <v>-26219931.260000002</v>
      </c>
      <c r="I13" s="69">
        <f t="shared" si="3"/>
        <v>126209568.73999999</v>
      </c>
    </row>
    <row r="14" spans="1:9" ht="15.75" x14ac:dyDescent="0.25">
      <c r="A14" s="65" t="s">
        <v>69</v>
      </c>
      <c r="B14" s="66" t="s">
        <v>70</v>
      </c>
      <c r="C14" s="67">
        <v>12900000</v>
      </c>
      <c r="D14" s="67"/>
      <c r="E14" s="68">
        <f t="shared" si="1"/>
        <v>12900000</v>
      </c>
      <c r="F14" s="68"/>
      <c r="G14" s="68">
        <f t="shared" si="2"/>
        <v>12900000</v>
      </c>
      <c r="H14" s="68">
        <v>-400000</v>
      </c>
      <c r="I14" s="69">
        <f t="shared" si="3"/>
        <v>12500000</v>
      </c>
    </row>
    <row r="15" spans="1:9" ht="15.75" x14ac:dyDescent="0.25">
      <c r="A15" s="65" t="s">
        <v>71</v>
      </c>
      <c r="B15" s="66" t="s">
        <v>72</v>
      </c>
      <c r="C15" s="67">
        <v>40000000</v>
      </c>
      <c r="D15" s="67"/>
      <c r="E15" s="68">
        <f t="shared" si="1"/>
        <v>40000000</v>
      </c>
      <c r="F15" s="68"/>
      <c r="G15" s="68">
        <f t="shared" si="2"/>
        <v>40000000</v>
      </c>
      <c r="H15" s="68">
        <v>-36149382</v>
      </c>
      <c r="I15" s="69">
        <f t="shared" si="3"/>
        <v>3850618</v>
      </c>
    </row>
    <row r="16" spans="1:9" ht="31.5" x14ac:dyDescent="0.25">
      <c r="A16" s="65" t="s">
        <v>73</v>
      </c>
      <c r="B16" s="66" t="s">
        <v>74</v>
      </c>
      <c r="C16" s="67">
        <v>360000</v>
      </c>
      <c r="D16" s="67"/>
      <c r="E16" s="68">
        <f t="shared" si="1"/>
        <v>360000</v>
      </c>
      <c r="F16" s="68"/>
      <c r="G16" s="68">
        <f t="shared" si="2"/>
        <v>360000</v>
      </c>
      <c r="H16" s="68"/>
      <c r="I16" s="69">
        <f t="shared" si="3"/>
        <v>360000</v>
      </c>
    </row>
    <row r="17" spans="1:9" ht="15.75" x14ac:dyDescent="0.25">
      <c r="A17" s="65" t="s">
        <v>75</v>
      </c>
      <c r="B17" s="66" t="s">
        <v>76</v>
      </c>
      <c r="C17" s="67">
        <v>1585331600</v>
      </c>
      <c r="D17" s="67">
        <v>-245123383.38999999</v>
      </c>
      <c r="E17" s="68">
        <f t="shared" si="1"/>
        <v>1340208216.6100001</v>
      </c>
      <c r="F17" s="68">
        <v>-292029800</v>
      </c>
      <c r="G17" s="68">
        <f t="shared" si="2"/>
        <v>1048178416.6100001</v>
      </c>
      <c r="H17" s="68">
        <v>-498169453.67000002</v>
      </c>
      <c r="I17" s="69">
        <f t="shared" si="3"/>
        <v>550008962.94000006</v>
      </c>
    </row>
    <row r="18" spans="1:9" ht="15.75" x14ac:dyDescent="0.25">
      <c r="A18" s="71" t="s">
        <v>77</v>
      </c>
      <c r="B18" s="72" t="s">
        <v>78</v>
      </c>
      <c r="C18" s="73">
        <f>C19</f>
        <v>27459400</v>
      </c>
      <c r="D18" s="73">
        <f t="shared" ref="D18:I18" si="4">D19</f>
        <v>0</v>
      </c>
      <c r="E18" s="73">
        <f t="shared" si="4"/>
        <v>27459400</v>
      </c>
      <c r="F18" s="73">
        <f t="shared" si="4"/>
        <v>0</v>
      </c>
      <c r="G18" s="73">
        <f t="shared" si="4"/>
        <v>27459400</v>
      </c>
      <c r="H18" s="73">
        <f t="shared" si="4"/>
        <v>0</v>
      </c>
      <c r="I18" s="74">
        <f t="shared" si="4"/>
        <v>27459400</v>
      </c>
    </row>
    <row r="19" spans="1:9" ht="15.75" x14ac:dyDescent="0.25">
      <c r="A19" s="65" t="s">
        <v>79</v>
      </c>
      <c r="B19" s="66" t="s">
        <v>80</v>
      </c>
      <c r="C19" s="67">
        <v>27459400</v>
      </c>
      <c r="D19" s="67"/>
      <c r="E19" s="68">
        <f>C19+D19</f>
        <v>27459400</v>
      </c>
      <c r="F19" s="68"/>
      <c r="G19" s="68">
        <f>E19+F19</f>
        <v>27459400</v>
      </c>
      <c r="H19" s="68"/>
      <c r="I19" s="69">
        <f>G19+H19</f>
        <v>27459400</v>
      </c>
    </row>
    <row r="20" spans="1:9" ht="31.5" x14ac:dyDescent="0.25">
      <c r="A20" s="71" t="s">
        <v>81</v>
      </c>
      <c r="B20" s="72" t="s">
        <v>82</v>
      </c>
      <c r="C20" s="73">
        <f>SUM(C21:C24)</f>
        <v>274412900</v>
      </c>
      <c r="D20" s="73">
        <f t="shared" ref="D20:I20" si="5">SUM(D21:D24)</f>
        <v>0</v>
      </c>
      <c r="E20" s="73">
        <f t="shared" si="5"/>
        <v>274412900</v>
      </c>
      <c r="F20" s="73">
        <f t="shared" si="5"/>
        <v>-1529000</v>
      </c>
      <c r="G20" s="73">
        <f t="shared" si="5"/>
        <v>272883900</v>
      </c>
      <c r="H20" s="73">
        <f t="shared" si="5"/>
        <v>81573443.290000007</v>
      </c>
      <c r="I20" s="74">
        <f t="shared" si="5"/>
        <v>354457343.29000002</v>
      </c>
    </row>
    <row r="21" spans="1:9" ht="15.75" x14ac:dyDescent="0.25">
      <c r="A21" s="75" t="s">
        <v>83</v>
      </c>
      <c r="B21" s="70" t="s">
        <v>84</v>
      </c>
      <c r="C21" s="73"/>
      <c r="D21" s="73"/>
      <c r="E21" s="76"/>
      <c r="F21" s="76"/>
      <c r="G21" s="76"/>
      <c r="H21" s="68">
        <v>56057132</v>
      </c>
      <c r="I21" s="69">
        <f t="shared" ref="I21:I24" si="6">G21+H21</f>
        <v>56057132</v>
      </c>
    </row>
    <row r="22" spans="1:9" ht="47.25" x14ac:dyDescent="0.25">
      <c r="A22" s="65" t="s">
        <v>85</v>
      </c>
      <c r="B22" s="66" t="s">
        <v>86</v>
      </c>
      <c r="C22" s="67">
        <v>11703800</v>
      </c>
      <c r="D22" s="67"/>
      <c r="E22" s="68">
        <f t="shared" ref="E22:E24" si="7">C22+D22</f>
        <v>11703800</v>
      </c>
      <c r="F22" s="68"/>
      <c r="G22" s="68">
        <f t="shared" ref="G22:G24" si="8">E22+F22</f>
        <v>11703800</v>
      </c>
      <c r="H22" s="68">
        <v>35234885.25</v>
      </c>
      <c r="I22" s="69">
        <f t="shared" si="6"/>
        <v>46938685.25</v>
      </c>
    </row>
    <row r="23" spans="1:9" ht="15.75" x14ac:dyDescent="0.25">
      <c r="A23" s="65" t="s">
        <v>87</v>
      </c>
      <c r="B23" s="66" t="s">
        <v>88</v>
      </c>
      <c r="C23" s="67">
        <v>198292600</v>
      </c>
      <c r="D23" s="67"/>
      <c r="E23" s="68">
        <f t="shared" si="7"/>
        <v>198292600</v>
      </c>
      <c r="F23" s="68"/>
      <c r="G23" s="68">
        <f t="shared" si="8"/>
        <v>198292600</v>
      </c>
      <c r="H23" s="68">
        <v>-7779322.2699999996</v>
      </c>
      <c r="I23" s="69">
        <f t="shared" si="6"/>
        <v>190513277.72999999</v>
      </c>
    </row>
    <row r="24" spans="1:9" ht="47.25" x14ac:dyDescent="0.25">
      <c r="A24" s="65" t="s">
        <v>89</v>
      </c>
      <c r="B24" s="66" t="s">
        <v>90</v>
      </c>
      <c r="C24" s="67">
        <v>64416500</v>
      </c>
      <c r="D24" s="67"/>
      <c r="E24" s="68">
        <f t="shared" si="7"/>
        <v>64416500</v>
      </c>
      <c r="F24" s="68">
        <v>-1529000</v>
      </c>
      <c r="G24" s="68">
        <f t="shared" si="8"/>
        <v>62887500</v>
      </c>
      <c r="H24" s="68">
        <v>-1939251.69</v>
      </c>
      <c r="I24" s="69">
        <f t="shared" si="6"/>
        <v>60948248.310000002</v>
      </c>
    </row>
    <row r="25" spans="1:9" ht="15.75" x14ac:dyDescent="0.25">
      <c r="A25" s="71" t="s">
        <v>91</v>
      </c>
      <c r="B25" s="72" t="s">
        <v>92</v>
      </c>
      <c r="C25" s="73">
        <f>SUM(C26:C34)</f>
        <v>9328385944.2900009</v>
      </c>
      <c r="D25" s="73">
        <f t="shared" ref="D25:I25" si="9">SUM(D26:D34)</f>
        <v>0</v>
      </c>
      <c r="E25" s="73">
        <f t="shared" si="9"/>
        <v>9328385944.2900009</v>
      </c>
      <c r="F25" s="73">
        <f t="shared" si="9"/>
        <v>1537328326.97</v>
      </c>
      <c r="G25" s="73">
        <f t="shared" si="9"/>
        <v>10865714271.26</v>
      </c>
      <c r="H25" s="73">
        <f t="shared" si="9"/>
        <v>1354556573.6899998</v>
      </c>
      <c r="I25" s="74">
        <f t="shared" si="9"/>
        <v>12220270844.950001</v>
      </c>
    </row>
    <row r="26" spans="1:9" ht="15.75" x14ac:dyDescent="0.25">
      <c r="A26" s="65" t="s">
        <v>93</v>
      </c>
      <c r="B26" s="66" t="s">
        <v>94</v>
      </c>
      <c r="C26" s="67">
        <v>302901700</v>
      </c>
      <c r="D26" s="67"/>
      <c r="E26" s="68">
        <f t="shared" ref="E26:E34" si="10">C26+D26</f>
        <v>302901700</v>
      </c>
      <c r="F26" s="68">
        <v>8580794</v>
      </c>
      <c r="G26" s="68">
        <f t="shared" ref="G26:G34" si="11">E26+F26</f>
        <v>311482494</v>
      </c>
      <c r="H26" s="68">
        <v>5054614.6399999997</v>
      </c>
      <c r="I26" s="69">
        <f t="shared" ref="I26:I34" si="12">G26+H26</f>
        <v>316537108.63999999</v>
      </c>
    </row>
    <row r="27" spans="1:9" ht="15.75" x14ac:dyDescent="0.25">
      <c r="A27" s="65" t="s">
        <v>95</v>
      </c>
      <c r="B27" s="66" t="s">
        <v>96</v>
      </c>
      <c r="C27" s="67">
        <v>5800000</v>
      </c>
      <c r="D27" s="67"/>
      <c r="E27" s="68">
        <f t="shared" si="10"/>
        <v>5800000</v>
      </c>
      <c r="F27" s="68"/>
      <c r="G27" s="68">
        <f t="shared" si="11"/>
        <v>5800000</v>
      </c>
      <c r="H27" s="68">
        <v>3414347</v>
      </c>
      <c r="I27" s="69">
        <f t="shared" si="12"/>
        <v>9214347</v>
      </c>
    </row>
    <row r="28" spans="1:9" ht="15.75" x14ac:dyDescent="0.25">
      <c r="A28" s="65" t="s">
        <v>97</v>
      </c>
      <c r="B28" s="66" t="s">
        <v>98</v>
      </c>
      <c r="C28" s="67">
        <v>888814500</v>
      </c>
      <c r="D28" s="67"/>
      <c r="E28" s="68">
        <f t="shared" si="10"/>
        <v>888814500</v>
      </c>
      <c r="F28" s="68">
        <v>-2903000</v>
      </c>
      <c r="G28" s="68">
        <f t="shared" si="11"/>
        <v>885911500</v>
      </c>
      <c r="H28" s="68">
        <v>1018853089.27</v>
      </c>
      <c r="I28" s="69">
        <f t="shared" si="12"/>
        <v>1904764589.27</v>
      </c>
    </row>
    <row r="29" spans="1:9" ht="15.75" x14ac:dyDescent="0.25">
      <c r="A29" s="65" t="s">
        <v>99</v>
      </c>
      <c r="B29" s="66" t="s">
        <v>100</v>
      </c>
      <c r="C29" s="67">
        <v>37606500</v>
      </c>
      <c r="D29" s="67"/>
      <c r="E29" s="68">
        <f t="shared" si="10"/>
        <v>37606500</v>
      </c>
      <c r="F29" s="68">
        <v>-5000000</v>
      </c>
      <c r="G29" s="68">
        <f t="shared" si="11"/>
        <v>32606500</v>
      </c>
      <c r="H29" s="68">
        <v>87556177.939999998</v>
      </c>
      <c r="I29" s="69">
        <f t="shared" si="12"/>
        <v>120162677.94</v>
      </c>
    </row>
    <row r="30" spans="1:9" ht="15.75" x14ac:dyDescent="0.25">
      <c r="A30" s="65" t="s">
        <v>101</v>
      </c>
      <c r="B30" s="66" t="s">
        <v>102</v>
      </c>
      <c r="C30" s="67">
        <v>309657000</v>
      </c>
      <c r="D30" s="67"/>
      <c r="E30" s="68">
        <f t="shared" si="10"/>
        <v>309657000</v>
      </c>
      <c r="F30" s="68">
        <v>-219400</v>
      </c>
      <c r="G30" s="68">
        <f t="shared" si="11"/>
        <v>309437600</v>
      </c>
      <c r="H30" s="68">
        <v>-16464728.91</v>
      </c>
      <c r="I30" s="69">
        <f t="shared" si="12"/>
        <v>292972871.08999997</v>
      </c>
    </row>
    <row r="31" spans="1:9" ht="15.75" x14ac:dyDescent="0.25">
      <c r="A31" s="65" t="s">
        <v>103</v>
      </c>
      <c r="B31" s="66" t="s">
        <v>104</v>
      </c>
      <c r="C31" s="67">
        <v>981146500</v>
      </c>
      <c r="D31" s="67"/>
      <c r="E31" s="68">
        <f t="shared" si="10"/>
        <v>981146500</v>
      </c>
      <c r="F31" s="68">
        <v>-301500000</v>
      </c>
      <c r="G31" s="68">
        <f t="shared" si="11"/>
        <v>679646500</v>
      </c>
      <c r="H31" s="68">
        <v>289565137.73000002</v>
      </c>
      <c r="I31" s="69">
        <f t="shared" si="12"/>
        <v>969211637.73000002</v>
      </c>
    </row>
    <row r="32" spans="1:9" ht="15.75" x14ac:dyDescent="0.25">
      <c r="A32" s="65" t="s">
        <v>105</v>
      </c>
      <c r="B32" s="66" t="s">
        <v>106</v>
      </c>
      <c r="C32" s="67">
        <v>3150191776.29</v>
      </c>
      <c r="D32" s="67"/>
      <c r="E32" s="68">
        <f t="shared" si="10"/>
        <v>3150191776.29</v>
      </c>
      <c r="F32" s="68">
        <v>1844635799.97</v>
      </c>
      <c r="G32" s="68">
        <f t="shared" si="11"/>
        <v>4994827576.2600002</v>
      </c>
      <c r="H32" s="68">
        <v>-148748357.90000001</v>
      </c>
      <c r="I32" s="69">
        <f t="shared" si="12"/>
        <v>4846079218.3600006</v>
      </c>
    </row>
    <row r="33" spans="1:9" ht="15.75" x14ac:dyDescent="0.25">
      <c r="A33" s="65" t="s">
        <v>107</v>
      </c>
      <c r="B33" s="66" t="s">
        <v>108</v>
      </c>
      <c r="C33" s="67">
        <v>188095300</v>
      </c>
      <c r="D33" s="67"/>
      <c r="E33" s="68">
        <f t="shared" si="10"/>
        <v>188095300</v>
      </c>
      <c r="F33" s="68"/>
      <c r="G33" s="68">
        <f t="shared" si="11"/>
        <v>188095300</v>
      </c>
      <c r="H33" s="68">
        <v>107182134.23</v>
      </c>
      <c r="I33" s="69">
        <f t="shared" si="12"/>
        <v>295277434.23000002</v>
      </c>
    </row>
    <row r="34" spans="1:9" ht="31.5" x14ac:dyDescent="0.25">
      <c r="A34" s="65" t="s">
        <v>109</v>
      </c>
      <c r="B34" s="66" t="s">
        <v>110</v>
      </c>
      <c r="C34" s="67">
        <v>3464172668</v>
      </c>
      <c r="D34" s="67"/>
      <c r="E34" s="68">
        <f t="shared" si="10"/>
        <v>3464172668</v>
      </c>
      <c r="F34" s="68">
        <v>-6265867</v>
      </c>
      <c r="G34" s="68">
        <f t="shared" si="11"/>
        <v>3457906801</v>
      </c>
      <c r="H34" s="68">
        <v>8144159.6900000004</v>
      </c>
      <c r="I34" s="69">
        <f t="shared" si="12"/>
        <v>3466050960.6900001</v>
      </c>
    </row>
    <row r="35" spans="1:9" ht="15.75" x14ac:dyDescent="0.25">
      <c r="A35" s="71" t="s">
        <v>111</v>
      </c>
      <c r="B35" s="72" t="s">
        <v>112</v>
      </c>
      <c r="C35" s="73">
        <f>SUM(C36:C39)</f>
        <v>2877800427.46</v>
      </c>
      <c r="D35" s="73">
        <f t="shared" ref="D35:I35" si="13">SUM(D36:D39)</f>
        <v>0</v>
      </c>
      <c r="E35" s="73">
        <f t="shared" si="13"/>
        <v>2877800427.46</v>
      </c>
      <c r="F35" s="73">
        <f t="shared" si="13"/>
        <v>-108049896.31</v>
      </c>
      <c r="G35" s="73">
        <f t="shared" si="13"/>
        <v>2769750531.1500001</v>
      </c>
      <c r="H35" s="73">
        <f t="shared" si="13"/>
        <v>330590187.89999998</v>
      </c>
      <c r="I35" s="74">
        <f t="shared" si="13"/>
        <v>3100340719.0500002</v>
      </c>
    </row>
    <row r="36" spans="1:9" ht="15.75" x14ac:dyDescent="0.25">
      <c r="A36" s="65" t="s">
        <v>113</v>
      </c>
      <c r="B36" s="66" t="s">
        <v>114</v>
      </c>
      <c r="C36" s="67">
        <v>1468056747.46</v>
      </c>
      <c r="D36" s="67"/>
      <c r="E36" s="68">
        <f t="shared" ref="E36:E39" si="14">C36+D36</f>
        <v>1468056747.46</v>
      </c>
      <c r="F36" s="68">
        <v>-22598696.309999999</v>
      </c>
      <c r="G36" s="68">
        <f t="shared" ref="G36:G39" si="15">E36+F36</f>
        <v>1445458051.1500001</v>
      </c>
      <c r="H36" s="68">
        <v>-207985279.84</v>
      </c>
      <c r="I36" s="69">
        <f t="shared" ref="I36:I39" si="16">G36+H36</f>
        <v>1237472771.3100002</v>
      </c>
    </row>
    <row r="37" spans="1:9" ht="15.75" x14ac:dyDescent="0.25">
      <c r="A37" s="65" t="s">
        <v>115</v>
      </c>
      <c r="B37" s="66" t="s">
        <v>116</v>
      </c>
      <c r="C37" s="67">
        <v>1139703180</v>
      </c>
      <c r="D37" s="67"/>
      <c r="E37" s="68">
        <f t="shared" si="14"/>
        <v>1139703180</v>
      </c>
      <c r="F37" s="68">
        <v>-25000000</v>
      </c>
      <c r="G37" s="68">
        <f t="shared" si="15"/>
        <v>1114703180</v>
      </c>
      <c r="H37" s="68">
        <v>532469519.00999999</v>
      </c>
      <c r="I37" s="69">
        <f t="shared" si="16"/>
        <v>1647172699.01</v>
      </c>
    </row>
    <row r="38" spans="1:9" ht="15.75" x14ac:dyDescent="0.25">
      <c r="A38" s="65" t="s">
        <v>117</v>
      </c>
      <c r="B38" s="66" t="s">
        <v>118</v>
      </c>
      <c r="C38" s="67">
        <v>130902600</v>
      </c>
      <c r="D38" s="67"/>
      <c r="E38" s="68">
        <f t="shared" si="14"/>
        <v>130902600</v>
      </c>
      <c r="F38" s="68">
        <v>-55979400</v>
      </c>
      <c r="G38" s="68">
        <f t="shared" si="15"/>
        <v>74923200</v>
      </c>
      <c r="H38" s="68">
        <v>-18383131.93</v>
      </c>
      <c r="I38" s="69">
        <f t="shared" si="16"/>
        <v>56540068.07</v>
      </c>
    </row>
    <row r="39" spans="1:9" ht="31.5" x14ac:dyDescent="0.25">
      <c r="A39" s="65" t="s">
        <v>119</v>
      </c>
      <c r="B39" s="66" t="s">
        <v>120</v>
      </c>
      <c r="C39" s="67">
        <v>139137900</v>
      </c>
      <c r="D39" s="67"/>
      <c r="E39" s="68">
        <f t="shared" si="14"/>
        <v>139137900</v>
      </c>
      <c r="F39" s="68">
        <v>-4471800</v>
      </c>
      <c r="G39" s="68">
        <f t="shared" si="15"/>
        <v>134666100</v>
      </c>
      <c r="H39" s="68">
        <v>24489080.66</v>
      </c>
      <c r="I39" s="69">
        <f t="shared" si="16"/>
        <v>159155180.66</v>
      </c>
    </row>
    <row r="40" spans="1:9" ht="15.75" x14ac:dyDescent="0.25">
      <c r="A40" s="71" t="s">
        <v>121</v>
      </c>
      <c r="B40" s="72" t="s">
        <v>122</v>
      </c>
      <c r="C40" s="73">
        <f>SUM(C41:C43)</f>
        <v>15897500</v>
      </c>
      <c r="D40" s="73">
        <f t="shared" ref="D40:I40" si="17">SUM(D41:D43)</f>
        <v>0</v>
      </c>
      <c r="E40" s="73">
        <f t="shared" si="17"/>
        <v>15897500</v>
      </c>
      <c r="F40" s="73">
        <f t="shared" si="17"/>
        <v>0</v>
      </c>
      <c r="G40" s="73">
        <f t="shared" si="17"/>
        <v>15897500</v>
      </c>
      <c r="H40" s="73">
        <f t="shared" si="17"/>
        <v>5155238.1099999994</v>
      </c>
      <c r="I40" s="74">
        <f t="shared" si="17"/>
        <v>21052738.110000003</v>
      </c>
    </row>
    <row r="41" spans="1:9" ht="15.75" x14ac:dyDescent="0.25">
      <c r="A41" s="65" t="s">
        <v>123</v>
      </c>
      <c r="B41" s="66" t="s">
        <v>124</v>
      </c>
      <c r="C41" s="67">
        <v>905100</v>
      </c>
      <c r="D41" s="67"/>
      <c r="E41" s="68">
        <f t="shared" ref="E41:E43" si="18">C41+D41</f>
        <v>905100</v>
      </c>
      <c r="F41" s="68"/>
      <c r="G41" s="68">
        <f t="shared" ref="G41:G43" si="19">E41+F41</f>
        <v>905100</v>
      </c>
      <c r="H41" s="68">
        <v>-75425</v>
      </c>
      <c r="I41" s="69">
        <f t="shared" ref="I41:I43" si="20">G41+H41</f>
        <v>829675</v>
      </c>
    </row>
    <row r="42" spans="1:9" ht="31.5" x14ac:dyDescent="0.25">
      <c r="A42" s="65" t="s">
        <v>125</v>
      </c>
      <c r="B42" s="66" t="s">
        <v>126</v>
      </c>
      <c r="C42" s="67">
        <v>13342400</v>
      </c>
      <c r="D42" s="67"/>
      <c r="E42" s="68">
        <f t="shared" si="18"/>
        <v>13342400</v>
      </c>
      <c r="F42" s="68"/>
      <c r="G42" s="68">
        <f t="shared" si="19"/>
        <v>13342400</v>
      </c>
      <c r="H42" s="68">
        <v>4910454.3499999996</v>
      </c>
      <c r="I42" s="69">
        <f t="shared" si="20"/>
        <v>18252854.350000001</v>
      </c>
    </row>
    <row r="43" spans="1:9" ht="31.5" x14ac:dyDescent="0.25">
      <c r="A43" s="65" t="s">
        <v>127</v>
      </c>
      <c r="B43" s="66" t="s">
        <v>128</v>
      </c>
      <c r="C43" s="67">
        <v>1650000</v>
      </c>
      <c r="D43" s="67"/>
      <c r="E43" s="68">
        <f t="shared" si="18"/>
        <v>1650000</v>
      </c>
      <c r="F43" s="68"/>
      <c r="G43" s="68">
        <f t="shared" si="19"/>
        <v>1650000</v>
      </c>
      <c r="H43" s="68">
        <v>320208.76</v>
      </c>
      <c r="I43" s="69">
        <f t="shared" si="20"/>
        <v>1970208.76</v>
      </c>
    </row>
    <row r="44" spans="1:9" ht="15.75" x14ac:dyDescent="0.25">
      <c r="A44" s="71" t="s">
        <v>129</v>
      </c>
      <c r="B44" s="72" t="s">
        <v>130</v>
      </c>
      <c r="C44" s="73">
        <f>SUM(C45:C50)</f>
        <v>10932052756</v>
      </c>
      <c r="D44" s="73">
        <f t="shared" ref="D44:I44" si="21">SUM(D45:D50)</f>
        <v>0</v>
      </c>
      <c r="E44" s="73">
        <f t="shared" si="21"/>
        <v>10932052756</v>
      </c>
      <c r="F44" s="73">
        <f t="shared" si="21"/>
        <v>-236914100</v>
      </c>
      <c r="G44" s="73">
        <f t="shared" si="21"/>
        <v>10695138656</v>
      </c>
      <c r="H44" s="73">
        <f t="shared" si="21"/>
        <v>-643045304.16000009</v>
      </c>
      <c r="I44" s="74">
        <f t="shared" si="21"/>
        <v>10052093351.84</v>
      </c>
    </row>
    <row r="45" spans="1:9" ht="15.75" x14ac:dyDescent="0.25">
      <c r="A45" s="65" t="s">
        <v>131</v>
      </c>
      <c r="B45" s="66" t="s">
        <v>132</v>
      </c>
      <c r="C45" s="67">
        <v>2943558087</v>
      </c>
      <c r="D45" s="67"/>
      <c r="E45" s="68">
        <f t="shared" ref="E45:E50" si="22">C45+D45</f>
        <v>2943558087</v>
      </c>
      <c r="F45" s="68"/>
      <c r="G45" s="68">
        <f t="shared" ref="G45:G50" si="23">E45+F45</f>
        <v>2943558087</v>
      </c>
      <c r="H45" s="68">
        <v>-77507002.189999998</v>
      </c>
      <c r="I45" s="69">
        <f t="shared" ref="I45:I50" si="24">G45+H45</f>
        <v>2866051084.8099999</v>
      </c>
    </row>
    <row r="46" spans="1:9" ht="15.75" x14ac:dyDescent="0.25">
      <c r="A46" s="65" t="s">
        <v>133</v>
      </c>
      <c r="B46" s="66" t="s">
        <v>134</v>
      </c>
      <c r="C46" s="67">
        <v>5956722172</v>
      </c>
      <c r="D46" s="67"/>
      <c r="E46" s="68">
        <f t="shared" si="22"/>
        <v>5956722172</v>
      </c>
      <c r="F46" s="68"/>
      <c r="G46" s="68">
        <f t="shared" si="23"/>
        <v>5956722172</v>
      </c>
      <c r="H46" s="68">
        <v>-567415319.59000003</v>
      </c>
      <c r="I46" s="69">
        <f t="shared" si="24"/>
        <v>5389306852.4099998</v>
      </c>
    </row>
    <row r="47" spans="1:9" ht="15.75" x14ac:dyDescent="0.25">
      <c r="A47" s="65" t="s">
        <v>135</v>
      </c>
      <c r="B47" s="66" t="s">
        <v>136</v>
      </c>
      <c r="C47" s="67">
        <v>1106866665</v>
      </c>
      <c r="D47" s="67"/>
      <c r="E47" s="68">
        <f t="shared" si="22"/>
        <v>1106866665</v>
      </c>
      <c r="F47" s="68"/>
      <c r="G47" s="68">
        <f t="shared" si="23"/>
        <v>1106866665</v>
      </c>
      <c r="H47" s="68">
        <v>8617958.6699999999</v>
      </c>
      <c r="I47" s="69">
        <f t="shared" si="24"/>
        <v>1115484623.6700001</v>
      </c>
    </row>
    <row r="48" spans="1:9" ht="31.5" x14ac:dyDescent="0.25">
      <c r="A48" s="65" t="s">
        <v>137</v>
      </c>
      <c r="B48" s="66" t="s">
        <v>138</v>
      </c>
      <c r="C48" s="67">
        <v>126589140</v>
      </c>
      <c r="D48" s="67"/>
      <c r="E48" s="68">
        <f t="shared" si="22"/>
        <v>126589140</v>
      </c>
      <c r="F48" s="68"/>
      <c r="G48" s="68">
        <f t="shared" si="23"/>
        <v>126589140</v>
      </c>
      <c r="H48" s="68">
        <v>-7744346.5800000001</v>
      </c>
      <c r="I48" s="69">
        <f t="shared" si="24"/>
        <v>118844793.42</v>
      </c>
    </row>
    <row r="49" spans="1:9" ht="15.75" x14ac:dyDescent="0.25">
      <c r="A49" s="65" t="s">
        <v>139</v>
      </c>
      <c r="B49" s="66" t="s">
        <v>140</v>
      </c>
      <c r="C49" s="67">
        <v>275169300</v>
      </c>
      <c r="D49" s="67"/>
      <c r="E49" s="68">
        <f t="shared" si="22"/>
        <v>275169300</v>
      </c>
      <c r="F49" s="68"/>
      <c r="G49" s="68">
        <f t="shared" si="23"/>
        <v>275169300</v>
      </c>
      <c r="H49" s="68">
        <v>-17357405.59</v>
      </c>
      <c r="I49" s="69">
        <f t="shared" si="24"/>
        <v>257811894.41</v>
      </c>
    </row>
    <row r="50" spans="1:9" ht="15.75" x14ac:dyDescent="0.25">
      <c r="A50" s="65" t="s">
        <v>141</v>
      </c>
      <c r="B50" s="66" t="s">
        <v>142</v>
      </c>
      <c r="C50" s="67">
        <v>523147392</v>
      </c>
      <c r="D50" s="67"/>
      <c r="E50" s="68">
        <f t="shared" si="22"/>
        <v>523147392</v>
      </c>
      <c r="F50" s="68">
        <v>-236914100</v>
      </c>
      <c r="G50" s="68">
        <f t="shared" si="23"/>
        <v>286233292</v>
      </c>
      <c r="H50" s="68">
        <v>18360811.120000001</v>
      </c>
      <c r="I50" s="69">
        <f t="shared" si="24"/>
        <v>304594103.12</v>
      </c>
    </row>
    <row r="51" spans="1:9" ht="15.75" x14ac:dyDescent="0.25">
      <c r="A51" s="71" t="s">
        <v>143</v>
      </c>
      <c r="B51" s="72" t="s">
        <v>144</v>
      </c>
      <c r="C51" s="73">
        <f>SUM(C52:C53)</f>
        <v>388529360</v>
      </c>
      <c r="D51" s="73">
        <f t="shared" ref="D51:I51" si="25">SUM(D52:D53)</f>
        <v>0</v>
      </c>
      <c r="E51" s="73">
        <f t="shared" si="25"/>
        <v>388529360</v>
      </c>
      <c r="F51" s="73">
        <f t="shared" si="25"/>
        <v>-1453900</v>
      </c>
      <c r="G51" s="73">
        <f t="shared" si="25"/>
        <v>387075460</v>
      </c>
      <c r="H51" s="73">
        <f t="shared" si="25"/>
        <v>303097537.18000001</v>
      </c>
      <c r="I51" s="74">
        <f t="shared" si="25"/>
        <v>690172997.17999995</v>
      </c>
    </row>
    <row r="52" spans="1:9" ht="15.75" x14ac:dyDescent="0.25">
      <c r="A52" s="65" t="s">
        <v>145</v>
      </c>
      <c r="B52" s="66" t="s">
        <v>146</v>
      </c>
      <c r="C52" s="67">
        <v>352057430</v>
      </c>
      <c r="D52" s="67"/>
      <c r="E52" s="68">
        <f t="shared" ref="E52:E53" si="26">C52+D52</f>
        <v>352057430</v>
      </c>
      <c r="F52" s="68"/>
      <c r="G52" s="68">
        <f t="shared" ref="G52:G53" si="27">E52+F52</f>
        <v>352057430</v>
      </c>
      <c r="H52" s="68">
        <v>300229748.00999999</v>
      </c>
      <c r="I52" s="69">
        <f t="shared" ref="I52:I53" si="28">G52+H52</f>
        <v>652287178.00999999</v>
      </c>
    </row>
    <row r="53" spans="1:9" ht="31.5" x14ac:dyDescent="0.25">
      <c r="A53" s="65" t="s">
        <v>147</v>
      </c>
      <c r="B53" s="66" t="s">
        <v>148</v>
      </c>
      <c r="C53" s="67">
        <v>36471930</v>
      </c>
      <c r="D53" s="67"/>
      <c r="E53" s="68">
        <f t="shared" si="26"/>
        <v>36471930</v>
      </c>
      <c r="F53" s="68">
        <v>-1453900</v>
      </c>
      <c r="G53" s="68">
        <f t="shared" si="27"/>
        <v>35018030</v>
      </c>
      <c r="H53" s="68">
        <v>2867789.17</v>
      </c>
      <c r="I53" s="69">
        <f t="shared" si="28"/>
        <v>37885819.170000002</v>
      </c>
    </row>
    <row r="54" spans="1:9" ht="15.75" x14ac:dyDescent="0.25">
      <c r="A54" s="71" t="s">
        <v>149</v>
      </c>
      <c r="B54" s="72" t="s">
        <v>150</v>
      </c>
      <c r="C54" s="73">
        <f>SUM(C55:C60)</f>
        <v>7920814120</v>
      </c>
      <c r="D54" s="73">
        <f t="shared" ref="D54:I54" si="29">SUM(D55:D60)</f>
        <v>245123383.38999999</v>
      </c>
      <c r="E54" s="73">
        <f t="shared" si="29"/>
        <v>8165937503.3900003</v>
      </c>
      <c r="F54" s="73">
        <f t="shared" si="29"/>
        <v>-60353620</v>
      </c>
      <c r="G54" s="73">
        <f t="shared" si="29"/>
        <v>8105583883.3900003</v>
      </c>
      <c r="H54" s="73">
        <f t="shared" si="29"/>
        <v>1800538454.9699998</v>
      </c>
      <c r="I54" s="74">
        <f t="shared" si="29"/>
        <v>9906122338.3600006</v>
      </c>
    </row>
    <row r="55" spans="1:9" ht="15.75" x14ac:dyDescent="0.25">
      <c r="A55" s="65" t="s">
        <v>151</v>
      </c>
      <c r="B55" s="66" t="s">
        <v>152</v>
      </c>
      <c r="C55" s="67">
        <v>1016581629</v>
      </c>
      <c r="D55" s="67"/>
      <c r="E55" s="68">
        <f t="shared" ref="E55:E60" si="30">C55+D55</f>
        <v>1016581629</v>
      </c>
      <c r="F55" s="68">
        <v>-279320</v>
      </c>
      <c r="G55" s="68">
        <f t="shared" ref="G55:G60" si="31">E55+F55</f>
        <v>1016302309</v>
      </c>
      <c r="H55" s="68">
        <v>312704742.27999997</v>
      </c>
      <c r="I55" s="69">
        <f t="shared" ref="I55:I60" si="32">G55+H55</f>
        <v>1329007051.28</v>
      </c>
    </row>
    <row r="56" spans="1:9" ht="15.75" x14ac:dyDescent="0.25">
      <c r="A56" s="65" t="s">
        <v>153</v>
      </c>
      <c r="B56" s="66" t="s">
        <v>154</v>
      </c>
      <c r="C56" s="67">
        <v>650241458</v>
      </c>
      <c r="D56" s="67"/>
      <c r="E56" s="68">
        <f t="shared" si="30"/>
        <v>650241458</v>
      </c>
      <c r="F56" s="68"/>
      <c r="G56" s="68">
        <f t="shared" si="31"/>
        <v>650241458</v>
      </c>
      <c r="H56" s="68">
        <v>10638354.74</v>
      </c>
      <c r="I56" s="69">
        <f t="shared" si="32"/>
        <v>660879812.74000001</v>
      </c>
    </row>
    <row r="57" spans="1:9" ht="15.75" x14ac:dyDescent="0.25">
      <c r="A57" s="65" t="s">
        <v>155</v>
      </c>
      <c r="B57" s="66" t="s">
        <v>156</v>
      </c>
      <c r="C57" s="67">
        <v>4500000</v>
      </c>
      <c r="D57" s="67"/>
      <c r="E57" s="68">
        <f t="shared" si="30"/>
        <v>4500000</v>
      </c>
      <c r="F57" s="68"/>
      <c r="G57" s="68">
        <f t="shared" si="31"/>
        <v>4500000</v>
      </c>
      <c r="H57" s="68">
        <v>8916785.3699999992</v>
      </c>
      <c r="I57" s="69">
        <f t="shared" si="32"/>
        <v>13416785.369999999</v>
      </c>
    </row>
    <row r="58" spans="1:9" ht="15.75" x14ac:dyDescent="0.25">
      <c r="A58" s="65" t="s">
        <v>157</v>
      </c>
      <c r="B58" s="66" t="s">
        <v>158</v>
      </c>
      <c r="C58" s="67">
        <v>119822556</v>
      </c>
      <c r="D58" s="67"/>
      <c r="E58" s="68">
        <f t="shared" si="30"/>
        <v>119822556</v>
      </c>
      <c r="F58" s="68"/>
      <c r="G58" s="68">
        <f t="shared" si="31"/>
        <v>119822556</v>
      </c>
      <c r="H58" s="68">
        <v>-8841193.6699999999</v>
      </c>
      <c r="I58" s="69">
        <f t="shared" si="32"/>
        <v>110981362.33</v>
      </c>
    </row>
    <row r="59" spans="1:9" ht="31.5" x14ac:dyDescent="0.25">
      <c r="A59" s="65" t="s">
        <v>159</v>
      </c>
      <c r="B59" s="66" t="s">
        <v>160</v>
      </c>
      <c r="C59" s="67">
        <v>84965673</v>
      </c>
      <c r="D59" s="67"/>
      <c r="E59" s="68">
        <f t="shared" si="30"/>
        <v>84965673</v>
      </c>
      <c r="F59" s="68"/>
      <c r="G59" s="68">
        <f t="shared" si="31"/>
        <v>84965673</v>
      </c>
      <c r="H59" s="68">
        <v>-2058659.83</v>
      </c>
      <c r="I59" s="69">
        <f t="shared" si="32"/>
        <v>82907013.170000002</v>
      </c>
    </row>
    <row r="60" spans="1:9" ht="15.75" x14ac:dyDescent="0.25">
      <c r="A60" s="65" t="s">
        <v>161</v>
      </c>
      <c r="B60" s="66" t="s">
        <v>162</v>
      </c>
      <c r="C60" s="67">
        <v>6044702804</v>
      </c>
      <c r="D60" s="67">
        <v>245123383.38999999</v>
      </c>
      <c r="E60" s="68">
        <f t="shared" si="30"/>
        <v>6289826187.3900003</v>
      </c>
      <c r="F60" s="68">
        <v>-60074300</v>
      </c>
      <c r="G60" s="68">
        <f t="shared" si="31"/>
        <v>6229751887.3900003</v>
      </c>
      <c r="H60" s="68">
        <v>1479178426.0799999</v>
      </c>
      <c r="I60" s="69">
        <f t="shared" si="32"/>
        <v>7708930313.4700003</v>
      </c>
    </row>
    <row r="61" spans="1:9" ht="15.75" x14ac:dyDescent="0.25">
      <c r="A61" s="71" t="s">
        <v>163</v>
      </c>
      <c r="B61" s="72" t="s">
        <v>164</v>
      </c>
      <c r="C61" s="73">
        <f>SUM(C62:C66)</f>
        <v>9001861209</v>
      </c>
      <c r="D61" s="73">
        <f t="shared" ref="D61:I61" si="33">SUM(D62:D66)</f>
        <v>0</v>
      </c>
      <c r="E61" s="73">
        <f t="shared" si="33"/>
        <v>9001861209</v>
      </c>
      <c r="F61" s="73">
        <f t="shared" si="33"/>
        <v>-88316000</v>
      </c>
      <c r="G61" s="73">
        <f t="shared" si="33"/>
        <v>8913545209</v>
      </c>
      <c r="H61" s="73">
        <f t="shared" si="33"/>
        <v>-457469601.73000002</v>
      </c>
      <c r="I61" s="74">
        <f t="shared" si="33"/>
        <v>8456075607.2699995</v>
      </c>
    </row>
    <row r="62" spans="1:9" ht="15.75" x14ac:dyDescent="0.25">
      <c r="A62" s="65" t="s">
        <v>165</v>
      </c>
      <c r="B62" s="66" t="s">
        <v>166</v>
      </c>
      <c r="C62" s="67">
        <v>219074424</v>
      </c>
      <c r="D62" s="67"/>
      <c r="E62" s="68">
        <f t="shared" ref="E62:E66" si="34">C62+D62</f>
        <v>219074424</v>
      </c>
      <c r="F62" s="68"/>
      <c r="G62" s="68">
        <f t="shared" ref="G62:G66" si="35">E62+F62</f>
        <v>219074424</v>
      </c>
      <c r="H62" s="68">
        <v>-15375248.359999999</v>
      </c>
      <c r="I62" s="69">
        <f t="shared" ref="I62:I66" si="36">G62+H62</f>
        <v>203699175.63999999</v>
      </c>
    </row>
    <row r="63" spans="1:9" ht="15.75" x14ac:dyDescent="0.25">
      <c r="A63" s="65" t="s">
        <v>167</v>
      </c>
      <c r="B63" s="66" t="s">
        <v>168</v>
      </c>
      <c r="C63" s="67">
        <v>1356061423</v>
      </c>
      <c r="D63" s="67"/>
      <c r="E63" s="68">
        <f t="shared" si="34"/>
        <v>1356061423</v>
      </c>
      <c r="F63" s="68"/>
      <c r="G63" s="68">
        <f t="shared" si="35"/>
        <v>1356061423</v>
      </c>
      <c r="H63" s="68">
        <v>-65139311.229999997</v>
      </c>
      <c r="I63" s="69">
        <f t="shared" si="36"/>
        <v>1290922111.77</v>
      </c>
    </row>
    <row r="64" spans="1:9" ht="15.75" x14ac:dyDescent="0.25">
      <c r="A64" s="65" t="s">
        <v>169</v>
      </c>
      <c r="B64" s="66" t="s">
        <v>170</v>
      </c>
      <c r="C64" s="67">
        <v>6692036257</v>
      </c>
      <c r="D64" s="67"/>
      <c r="E64" s="68">
        <f t="shared" si="34"/>
        <v>6692036257</v>
      </c>
      <c r="F64" s="68">
        <v>-83293800</v>
      </c>
      <c r="G64" s="68">
        <f t="shared" si="35"/>
        <v>6608742457</v>
      </c>
      <c r="H64" s="68">
        <v>-276141843.60000002</v>
      </c>
      <c r="I64" s="69">
        <f t="shared" si="36"/>
        <v>6332600613.3999996</v>
      </c>
    </row>
    <row r="65" spans="1:9" ht="15.75" x14ac:dyDescent="0.25">
      <c r="A65" s="65" t="s">
        <v>171</v>
      </c>
      <c r="B65" s="66" t="s">
        <v>172</v>
      </c>
      <c r="C65" s="67">
        <v>329292700</v>
      </c>
      <c r="D65" s="67"/>
      <c r="E65" s="68">
        <f t="shared" si="34"/>
        <v>329292700</v>
      </c>
      <c r="F65" s="68"/>
      <c r="G65" s="68">
        <f t="shared" si="35"/>
        <v>329292700</v>
      </c>
      <c r="H65" s="68">
        <v>-122745209.66</v>
      </c>
      <c r="I65" s="69">
        <f t="shared" si="36"/>
        <v>206547490.34</v>
      </c>
    </row>
    <row r="66" spans="1:9" ht="15.75" x14ac:dyDescent="0.25">
      <c r="A66" s="65" t="s">
        <v>173</v>
      </c>
      <c r="B66" s="66" t="s">
        <v>174</v>
      </c>
      <c r="C66" s="67">
        <v>405396405</v>
      </c>
      <c r="D66" s="67"/>
      <c r="E66" s="68">
        <f t="shared" si="34"/>
        <v>405396405</v>
      </c>
      <c r="F66" s="68">
        <v>-5022200</v>
      </c>
      <c r="G66" s="68">
        <f t="shared" si="35"/>
        <v>400374205</v>
      </c>
      <c r="H66" s="68">
        <v>21932011.120000001</v>
      </c>
      <c r="I66" s="69">
        <f t="shared" si="36"/>
        <v>422306216.12</v>
      </c>
    </row>
    <row r="67" spans="1:9" ht="15.75" x14ac:dyDescent="0.25">
      <c r="A67" s="71" t="s">
        <v>175</v>
      </c>
      <c r="B67" s="72" t="s">
        <v>176</v>
      </c>
      <c r="C67" s="73">
        <f>SUM(C68:C71)</f>
        <v>355968670</v>
      </c>
      <c r="D67" s="73">
        <f t="shared" ref="D67:I67" si="37">SUM(D68:D71)</f>
        <v>0</v>
      </c>
      <c r="E67" s="73">
        <f t="shared" si="37"/>
        <v>355968670</v>
      </c>
      <c r="F67" s="73">
        <f t="shared" si="37"/>
        <v>-8631400</v>
      </c>
      <c r="G67" s="73">
        <f t="shared" si="37"/>
        <v>347337270</v>
      </c>
      <c r="H67" s="73">
        <f t="shared" si="37"/>
        <v>402517325.28999996</v>
      </c>
      <c r="I67" s="74">
        <f t="shared" si="37"/>
        <v>749854595.28999996</v>
      </c>
    </row>
    <row r="68" spans="1:9" ht="15.75" x14ac:dyDescent="0.25">
      <c r="A68" s="65" t="s">
        <v>177</v>
      </c>
      <c r="B68" s="66" t="s">
        <v>178</v>
      </c>
      <c r="C68" s="67">
        <v>43986470</v>
      </c>
      <c r="D68" s="67"/>
      <c r="E68" s="68">
        <f t="shared" ref="E68:E71" si="38">C68+D68</f>
        <v>43986470</v>
      </c>
      <c r="F68" s="68"/>
      <c r="G68" s="68">
        <f t="shared" ref="G68:G71" si="39">E68+F68</f>
        <v>43986470</v>
      </c>
      <c r="H68" s="68">
        <v>43906545.579999998</v>
      </c>
      <c r="I68" s="69">
        <f t="shared" ref="I68:I71" si="40">G68+H68</f>
        <v>87893015.579999998</v>
      </c>
    </row>
    <row r="69" spans="1:9" ht="15.75" x14ac:dyDescent="0.25">
      <c r="A69" s="65" t="s">
        <v>179</v>
      </c>
      <c r="B69" s="66" t="s">
        <v>180</v>
      </c>
      <c r="C69" s="67">
        <v>197271500</v>
      </c>
      <c r="D69" s="67"/>
      <c r="E69" s="68">
        <f t="shared" si="38"/>
        <v>197271500</v>
      </c>
      <c r="F69" s="68">
        <v>-7200000</v>
      </c>
      <c r="G69" s="68">
        <f t="shared" si="39"/>
        <v>190071500</v>
      </c>
      <c r="H69" s="68">
        <v>301850634.06999999</v>
      </c>
      <c r="I69" s="69">
        <f t="shared" si="40"/>
        <v>491922134.06999999</v>
      </c>
    </row>
    <row r="70" spans="1:9" ht="15.75" x14ac:dyDescent="0.25">
      <c r="A70" s="65" t="s">
        <v>181</v>
      </c>
      <c r="B70" s="66" t="s">
        <v>182</v>
      </c>
      <c r="C70" s="67">
        <v>80914700</v>
      </c>
      <c r="D70" s="67"/>
      <c r="E70" s="68">
        <f t="shared" si="38"/>
        <v>80914700</v>
      </c>
      <c r="F70" s="68"/>
      <c r="G70" s="68">
        <f t="shared" si="39"/>
        <v>80914700</v>
      </c>
      <c r="H70" s="68">
        <v>63411649.450000003</v>
      </c>
      <c r="I70" s="69">
        <f t="shared" si="40"/>
        <v>144326349.44999999</v>
      </c>
    </row>
    <row r="71" spans="1:9" ht="31.5" x14ac:dyDescent="0.25">
      <c r="A71" s="65" t="s">
        <v>183</v>
      </c>
      <c r="B71" s="66" t="s">
        <v>184</v>
      </c>
      <c r="C71" s="67">
        <v>33796000</v>
      </c>
      <c r="D71" s="67"/>
      <c r="E71" s="68">
        <f t="shared" si="38"/>
        <v>33796000</v>
      </c>
      <c r="F71" s="68">
        <v>-1431400</v>
      </c>
      <c r="G71" s="68">
        <f t="shared" si="39"/>
        <v>32364600</v>
      </c>
      <c r="H71" s="68">
        <v>-6651503.8099999996</v>
      </c>
      <c r="I71" s="69">
        <f t="shared" si="40"/>
        <v>25713096.190000001</v>
      </c>
    </row>
    <row r="72" spans="1:9" ht="15.75" x14ac:dyDescent="0.25">
      <c r="A72" s="71" t="s">
        <v>185</v>
      </c>
      <c r="B72" s="72" t="s">
        <v>186</v>
      </c>
      <c r="C72" s="73">
        <f>SUM(C73:C75)</f>
        <v>210065900</v>
      </c>
      <c r="D72" s="73">
        <f t="shared" ref="D72:I72" si="41">SUM(D73:D75)</f>
        <v>0</v>
      </c>
      <c r="E72" s="73">
        <f t="shared" si="41"/>
        <v>210065900</v>
      </c>
      <c r="F72" s="73">
        <f t="shared" si="41"/>
        <v>0</v>
      </c>
      <c r="G72" s="73">
        <f t="shared" si="41"/>
        <v>210065900</v>
      </c>
      <c r="H72" s="73">
        <f t="shared" si="41"/>
        <v>2958536.7199999988</v>
      </c>
      <c r="I72" s="74">
        <f t="shared" si="41"/>
        <v>213024436.72</v>
      </c>
    </row>
    <row r="73" spans="1:9" ht="15.75" x14ac:dyDescent="0.25">
      <c r="A73" s="65" t="s">
        <v>187</v>
      </c>
      <c r="B73" s="66" t="s">
        <v>188</v>
      </c>
      <c r="C73" s="67">
        <v>155376000</v>
      </c>
      <c r="D73" s="67"/>
      <c r="E73" s="68">
        <f t="shared" ref="E73:E75" si="42">C73+D73</f>
        <v>155376000</v>
      </c>
      <c r="F73" s="68"/>
      <c r="G73" s="68">
        <f t="shared" ref="G73:G75" si="43">E73+F73</f>
        <v>155376000</v>
      </c>
      <c r="H73" s="68">
        <v>10373462.6</v>
      </c>
      <c r="I73" s="69">
        <f t="shared" ref="I73:I75" si="44">G73+H73</f>
        <v>165749462.59999999</v>
      </c>
    </row>
    <row r="74" spans="1:9" ht="15.75" x14ac:dyDescent="0.25">
      <c r="A74" s="65" t="s">
        <v>189</v>
      </c>
      <c r="B74" s="66" t="s">
        <v>190</v>
      </c>
      <c r="C74" s="67">
        <v>48389900</v>
      </c>
      <c r="D74" s="67"/>
      <c r="E74" s="68">
        <f t="shared" si="42"/>
        <v>48389900</v>
      </c>
      <c r="F74" s="68"/>
      <c r="G74" s="68">
        <f t="shared" si="43"/>
        <v>48389900</v>
      </c>
      <c r="H74" s="68">
        <v>-3196627.48</v>
      </c>
      <c r="I74" s="69">
        <f t="shared" si="44"/>
        <v>45193272.520000003</v>
      </c>
    </row>
    <row r="75" spans="1:9" ht="31.5" x14ac:dyDescent="0.25">
      <c r="A75" s="65" t="s">
        <v>191</v>
      </c>
      <c r="B75" s="66" t="s">
        <v>192</v>
      </c>
      <c r="C75" s="67">
        <v>6300000</v>
      </c>
      <c r="D75" s="67"/>
      <c r="E75" s="68">
        <f t="shared" si="42"/>
        <v>6300000</v>
      </c>
      <c r="F75" s="68"/>
      <c r="G75" s="68">
        <f t="shared" si="43"/>
        <v>6300000</v>
      </c>
      <c r="H75" s="68">
        <v>-4218298.4000000004</v>
      </c>
      <c r="I75" s="69">
        <f t="shared" si="44"/>
        <v>2081701.5999999996</v>
      </c>
    </row>
    <row r="76" spans="1:9" ht="31.5" x14ac:dyDescent="0.25">
      <c r="A76" s="71" t="s">
        <v>193</v>
      </c>
      <c r="B76" s="72" t="s">
        <v>194</v>
      </c>
      <c r="C76" s="73">
        <f>C77</f>
        <v>1637123000</v>
      </c>
      <c r="D76" s="73">
        <f t="shared" ref="D76:I76" si="45">D77</f>
        <v>0</v>
      </c>
      <c r="E76" s="73">
        <f t="shared" si="45"/>
        <v>1637123000</v>
      </c>
      <c r="F76" s="73">
        <f t="shared" si="45"/>
        <v>-471013045.95999998</v>
      </c>
      <c r="G76" s="73">
        <f t="shared" si="45"/>
        <v>1166109954.04</v>
      </c>
      <c r="H76" s="73">
        <f t="shared" si="45"/>
        <v>-74469784.230000004</v>
      </c>
      <c r="I76" s="74">
        <f t="shared" si="45"/>
        <v>1091640169.8099999</v>
      </c>
    </row>
    <row r="77" spans="1:9" ht="31.5" x14ac:dyDescent="0.25">
      <c r="A77" s="65" t="s">
        <v>195</v>
      </c>
      <c r="B77" s="66" t="s">
        <v>196</v>
      </c>
      <c r="C77" s="67">
        <v>1637123000</v>
      </c>
      <c r="D77" s="67"/>
      <c r="E77" s="68">
        <f>C77+D77</f>
        <v>1637123000</v>
      </c>
      <c r="F77" s="68">
        <v>-471013045.95999998</v>
      </c>
      <c r="G77" s="68">
        <f>E77+F77</f>
        <v>1166109954.04</v>
      </c>
      <c r="H77" s="68">
        <v>-74469784.230000004</v>
      </c>
      <c r="I77" s="69">
        <f>G77+H77</f>
        <v>1091640169.8099999</v>
      </c>
    </row>
    <row r="78" spans="1:9" ht="47.25" x14ac:dyDescent="0.25">
      <c r="A78" s="71" t="s">
        <v>197</v>
      </c>
      <c r="B78" s="72" t="s">
        <v>198</v>
      </c>
      <c r="C78" s="73">
        <f>SUM(C79:C81)</f>
        <v>1519789713</v>
      </c>
      <c r="D78" s="73">
        <f t="shared" ref="D78:I78" si="46">SUM(D79:D81)</f>
        <v>0</v>
      </c>
      <c r="E78" s="73">
        <f t="shared" si="46"/>
        <v>1519789713</v>
      </c>
      <c r="F78" s="73">
        <f t="shared" si="46"/>
        <v>57478300</v>
      </c>
      <c r="G78" s="73">
        <f t="shared" si="46"/>
        <v>1577268013</v>
      </c>
      <c r="H78" s="73">
        <f t="shared" si="46"/>
        <v>-485271925.86000001</v>
      </c>
      <c r="I78" s="74">
        <f t="shared" si="46"/>
        <v>1091996087.1399999</v>
      </c>
    </row>
    <row r="79" spans="1:9" ht="47.25" x14ac:dyDescent="0.25">
      <c r="A79" s="65" t="s">
        <v>199</v>
      </c>
      <c r="B79" s="66" t="s">
        <v>200</v>
      </c>
      <c r="C79" s="67">
        <v>441022398</v>
      </c>
      <c r="D79" s="67"/>
      <c r="E79" s="68">
        <f t="shared" ref="E79:E81" si="47">C79+D79</f>
        <v>441022398</v>
      </c>
      <c r="F79" s="68">
        <v>-44100000</v>
      </c>
      <c r="G79" s="68">
        <f t="shared" ref="G79:G81" si="48">E79+F79</f>
        <v>396922398</v>
      </c>
      <c r="H79" s="68">
        <v>-65644134</v>
      </c>
      <c r="I79" s="69">
        <f t="shared" ref="I79:I81" si="49">G79+H79</f>
        <v>331278264</v>
      </c>
    </row>
    <row r="80" spans="1:9" ht="15.75" x14ac:dyDescent="0.25">
      <c r="A80" s="65" t="s">
        <v>201</v>
      </c>
      <c r="B80" s="66" t="s">
        <v>202</v>
      </c>
      <c r="C80" s="67">
        <v>268730000</v>
      </c>
      <c r="D80" s="67"/>
      <c r="E80" s="68">
        <f t="shared" si="47"/>
        <v>268730000</v>
      </c>
      <c r="F80" s="68"/>
      <c r="G80" s="68">
        <f t="shared" si="48"/>
        <v>268730000</v>
      </c>
      <c r="H80" s="68">
        <v>-268730000</v>
      </c>
      <c r="I80" s="69">
        <f t="shared" si="49"/>
        <v>0</v>
      </c>
    </row>
    <row r="81" spans="1:9" ht="19.899999999999999" customHeight="1" thickBot="1" x14ac:dyDescent="0.3">
      <c r="A81" s="77" t="s">
        <v>203</v>
      </c>
      <c r="B81" s="78" t="s">
        <v>204</v>
      </c>
      <c r="C81" s="79">
        <v>810037315</v>
      </c>
      <c r="D81" s="79"/>
      <c r="E81" s="68">
        <f t="shared" si="47"/>
        <v>810037315</v>
      </c>
      <c r="F81" s="80">
        <v>101578300</v>
      </c>
      <c r="G81" s="68">
        <f t="shared" si="48"/>
        <v>911615615</v>
      </c>
      <c r="H81" s="80">
        <v>-150897791.86000001</v>
      </c>
      <c r="I81" s="69">
        <f t="shared" si="49"/>
        <v>760717823.13999999</v>
      </c>
    </row>
    <row r="82" spans="1:9" s="85" customFormat="1" ht="27.6" customHeight="1" thickBot="1" x14ac:dyDescent="0.3">
      <c r="A82" s="81" t="s">
        <v>205</v>
      </c>
      <c r="B82" s="82"/>
      <c r="C82" s="83">
        <f t="shared" ref="C82:I82" si="50">C7+C18+C20+C25+C35+C40+C44+C51+C54+C61+C67+C72+C76+C78</f>
        <v>46853156099.75</v>
      </c>
      <c r="D82" s="83">
        <f t="shared" si="50"/>
        <v>0</v>
      </c>
      <c r="E82" s="83">
        <f t="shared" si="50"/>
        <v>46853156099.75</v>
      </c>
      <c r="F82" s="83">
        <f t="shared" si="50"/>
        <v>307516064.70000011</v>
      </c>
      <c r="G82" s="83">
        <f t="shared" si="50"/>
        <v>47160672164.450005</v>
      </c>
      <c r="H82" s="83">
        <f t="shared" si="50"/>
        <v>2040584536.0199995</v>
      </c>
      <c r="I82" s="84">
        <f t="shared" si="50"/>
        <v>49201256700.470001</v>
      </c>
    </row>
    <row r="83" spans="1:9" x14ac:dyDescent="0.2">
      <c r="A83" s="86" t="s">
        <v>0</v>
      </c>
    </row>
    <row r="84" spans="1:9" x14ac:dyDescent="0.2">
      <c r="A84" s="87"/>
      <c r="B84" s="87"/>
      <c r="C84" s="87"/>
      <c r="D84" s="87"/>
      <c r="E84" s="88"/>
      <c r="F84" s="88"/>
      <c r="G84" s="88"/>
      <c r="H84" s="88"/>
    </row>
  </sheetData>
  <autoFilter ref="A6:I83"/>
  <mergeCells count="8">
    <mergeCell ref="A84:D84"/>
    <mergeCell ref="A2:I2"/>
    <mergeCell ref="A4:A5"/>
    <mergeCell ref="B4:B5"/>
    <mergeCell ref="C4:C5"/>
    <mergeCell ref="D4:E4"/>
    <mergeCell ref="F4:G4"/>
    <mergeCell ref="H4:I4"/>
  </mergeCells>
  <pageMargins left="0" right="0" top="0" bottom="0.19685039370078741" header="0" footer="0.11811023622047245"/>
  <pageSetup paperSize="9" scale="66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</vt:lpstr>
      <vt:lpstr>расходы</vt:lpstr>
      <vt:lpstr>доходы!Заголовки_для_печати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2016-06-14T08:33:22Z</cp:lastPrinted>
  <dcterms:created xsi:type="dcterms:W3CDTF">2006-09-16T00:00:00Z</dcterms:created>
  <dcterms:modified xsi:type="dcterms:W3CDTF">2016-06-14T13:36:35Z</dcterms:modified>
</cp:coreProperties>
</file>